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425" activeTab="0"/>
  </bookViews>
  <sheets>
    <sheet name="HPV types_site_year" sheetId="1" r:id="rId1"/>
  </sheets>
  <definedNames>
    <definedName name="IDX" localSheetId="0">'HPV types_site_year'!#REF!</definedName>
  </definedNames>
  <calcPr fullCalcOnLoad="1"/>
</workbook>
</file>

<file path=xl/sharedStrings.xml><?xml version="1.0" encoding="utf-8"?>
<sst xmlns="http://schemas.openxmlformats.org/spreadsheetml/2006/main" count="71" uniqueCount="40">
  <si>
    <t>CALIFORNIA</t>
  </si>
  <si>
    <t>CONNECTICUT</t>
  </si>
  <si>
    <t>NEW YORK</t>
  </si>
  <si>
    <t>OREGON</t>
  </si>
  <si>
    <t>TENNESSEE</t>
  </si>
  <si>
    <t>HPV Type</t>
  </si>
  <si>
    <t>2009*</t>
  </si>
  <si>
    <t>2010*</t>
  </si>
  <si>
    <t>TOTAL TYPED**</t>
  </si>
  <si>
    <t>*Data incomplete</t>
  </si>
  <si>
    <t>**Total includes specimens; some specimens have multiple HPV types</t>
  </si>
  <si>
    <t>&lt;&lt;  % 16 + 18</t>
  </si>
  <si>
    <t>&lt;&lt;  Year Total of 16 + 18</t>
  </si>
  <si>
    <t>&lt;&lt;  Year Totals of All Types</t>
  </si>
  <si>
    <t>*</t>
  </si>
  <si>
    <t>%
ALL YEARS</t>
  </si>
  <si>
    <t>Cancer 
Causing HPV's</t>
  </si>
  <si>
    <t>&lt;&lt; Total Cancer Causing HPV's</t>
  </si>
  <si>
    <t>TOTAL
ALL
YEARS</t>
  </si>
  <si>
    <t>%
2008</t>
  </si>
  <si>
    <t>%
2009</t>
  </si>
  <si>
    <t>%
2010</t>
  </si>
  <si>
    <t>TABLE 1</t>
  </si>
  <si>
    <t>Table 2</t>
  </si>
  <si>
    <t>Table 3</t>
  </si>
  <si>
    <t>Total</t>
  </si>
  <si>
    <t>Table 4</t>
  </si>
  <si>
    <t>&lt;&lt; % Total Cancer Causing HPV's</t>
  </si>
  <si>
    <t>Table 5</t>
  </si>
  <si>
    <t>5 HPV types show a reduction of %age while 9 show an increase in %age</t>
  </si>
  <si>
    <t>My view is that there has been no significant change in anything?</t>
  </si>
  <si>
    <t>Table 1 an analysis of the base data</t>
  </si>
  <si>
    <t>Table 4 Overall view of HPV 16&amp;18 compared to the cancer causing HPV's</t>
  </si>
  <si>
    <t>Table 5 Overall view of the cancer causing HPV's over the years</t>
  </si>
  <si>
    <t>Table 3 Overall view of HPV16&amp;18 over the years compared to all HPV's recorded</t>
  </si>
  <si>
    <t>There is no evidence that HPV 16+18 representing 70% of cancer causing HPV's</t>
  </si>
  <si>
    <t>Table 2 %age movement on the concerned HPV's</t>
  </si>
  <si>
    <t>% 2008/10
Difference</t>
  </si>
  <si>
    <t>&lt;&lt; Total HPV 16+18</t>
  </si>
  <si>
    <t>&lt;&lt; % 16+18 of Total Cancer Causing HPV's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</si>
</sst>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right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172" fontId="0" fillId="33" borderId="16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2" xfId="0" applyFill="1" applyBorder="1" applyAlignment="1">
      <alignment horizontal="center" wrapText="1"/>
    </xf>
    <xf numFmtId="0" fontId="0" fillId="33" borderId="14" xfId="0" applyFill="1" applyBorder="1" applyAlignment="1">
      <alignment horizontal="right" wrapText="1"/>
    </xf>
    <xf numFmtId="172" fontId="0" fillId="33" borderId="16" xfId="0" applyNumberFormat="1" applyFill="1" applyBorder="1" applyAlignment="1" quotePrefix="1">
      <alignment horizontal="right" wrapText="1"/>
    </xf>
    <xf numFmtId="0" fontId="0" fillId="33" borderId="23" xfId="0" applyFill="1" applyBorder="1" applyAlignment="1">
      <alignment horizontal="center"/>
    </xf>
    <xf numFmtId="172" fontId="0" fillId="33" borderId="20" xfId="0" applyNumberForma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 quotePrefix="1">
      <alignment horizontal="right" wrapText="1"/>
    </xf>
    <xf numFmtId="0" fontId="0" fillId="33" borderId="15" xfId="0" applyFill="1" applyBorder="1" applyAlignment="1" quotePrefix="1">
      <alignment horizontal="right" wrapText="1"/>
    </xf>
    <xf numFmtId="172" fontId="0" fillId="33" borderId="23" xfId="0" applyNumberForma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172" fontId="0" fillId="33" borderId="22" xfId="0" applyNumberForma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showGridLines="0" tabSelected="1" zoomScale="85" zoomScaleNormal="85" zoomScalePageLayoutView="0" workbookViewId="0" topLeftCell="V1">
      <selection activeCell="AT32" sqref="AT32"/>
    </sheetView>
  </sheetViews>
  <sheetFormatPr defaultColWidth="9.140625" defaultRowHeight="15"/>
  <cols>
    <col min="1" max="1" width="13.140625" style="3" customWidth="1"/>
    <col min="2" max="2" width="5.140625" style="0" bestFit="1" customWidth="1"/>
    <col min="3" max="4" width="5.8515625" style="0" customWidth="1"/>
    <col min="5" max="5" width="3.28125" style="0" customWidth="1"/>
    <col min="6" max="6" width="9.421875" style="3" customWidth="1"/>
    <col min="7" max="7" width="5.140625" style="0" bestFit="1" customWidth="1"/>
    <col min="8" max="8" width="5.8515625" style="0" customWidth="1"/>
    <col min="9" max="9" width="6.28125" style="0" customWidth="1"/>
    <col min="10" max="10" width="2.8515625" style="0" customWidth="1"/>
    <col min="11" max="11" width="9.421875" style="3" customWidth="1"/>
    <col min="12" max="12" width="5.140625" style="0" bestFit="1" customWidth="1"/>
    <col min="13" max="13" width="6.140625" style="0" customWidth="1"/>
    <col min="14" max="14" width="6.28125" style="0" customWidth="1"/>
    <col min="15" max="15" width="2.421875" style="0" customWidth="1"/>
    <col min="16" max="16" width="8.28125" style="3" customWidth="1"/>
    <col min="17" max="17" width="5.140625" style="0" bestFit="1" customWidth="1"/>
    <col min="18" max="18" width="5.8515625" style="0" customWidth="1"/>
    <col min="19" max="19" width="6.00390625" style="0" customWidth="1"/>
    <col min="20" max="20" width="2.421875" style="0" customWidth="1"/>
    <col min="21" max="21" width="9.140625" style="3" customWidth="1"/>
    <col min="22" max="22" width="5.140625" style="0" customWidth="1"/>
    <col min="23" max="25" width="6.28125" style="0" customWidth="1"/>
    <col min="26" max="26" width="9.421875" style="0" bestFit="1" customWidth="1"/>
    <col min="27" max="27" width="9.140625" style="3" customWidth="1"/>
    <col min="32" max="32" width="9.140625" style="9" customWidth="1"/>
    <col min="34" max="36" width="5.140625" style="0" bestFit="1" customWidth="1"/>
    <col min="37" max="37" width="10.7109375" style="9" bestFit="1" customWidth="1"/>
    <col min="46" max="46" width="11.00390625" style="0" customWidth="1"/>
  </cols>
  <sheetData>
    <row r="1" spans="1:37" s="1" customFormat="1" ht="15.75" thickBo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  <c r="AA1" s="3"/>
      <c r="AB1" s="42" t="s">
        <v>22</v>
      </c>
      <c r="AF1" s="8"/>
      <c r="AH1" s="57" t="s">
        <v>23</v>
      </c>
      <c r="AI1" s="19"/>
      <c r="AK1" s="8"/>
    </row>
    <row r="2" spans="1:37" s="1" customFormat="1" ht="45.75" thickBot="1">
      <c r="A2" s="1" t="s">
        <v>5</v>
      </c>
      <c r="B2" s="2">
        <v>2008</v>
      </c>
      <c r="C2" s="2" t="s">
        <v>6</v>
      </c>
      <c r="D2" s="2" t="s">
        <v>7</v>
      </c>
      <c r="F2" s="1" t="s">
        <v>5</v>
      </c>
      <c r="G2" s="2">
        <v>2008</v>
      </c>
      <c r="H2" s="2" t="s">
        <v>6</v>
      </c>
      <c r="I2" s="2" t="s">
        <v>7</v>
      </c>
      <c r="K2" s="1" t="s">
        <v>5</v>
      </c>
      <c r="L2" s="2">
        <v>2008</v>
      </c>
      <c r="M2" s="2" t="s">
        <v>6</v>
      </c>
      <c r="N2" s="2" t="s">
        <v>7</v>
      </c>
      <c r="P2" s="1" t="s">
        <v>5</v>
      </c>
      <c r="Q2" s="2">
        <v>2008</v>
      </c>
      <c r="R2" s="2" t="s">
        <v>6</v>
      </c>
      <c r="S2" s="2" t="s">
        <v>7</v>
      </c>
      <c r="U2" s="1" t="s">
        <v>5</v>
      </c>
      <c r="V2" s="2">
        <v>2008</v>
      </c>
      <c r="W2" s="10" t="s">
        <v>6</v>
      </c>
      <c r="X2" s="15" t="s">
        <v>7</v>
      </c>
      <c r="Y2" s="16"/>
      <c r="Z2" s="42" t="s">
        <v>5</v>
      </c>
      <c r="AA2" s="33" t="s">
        <v>16</v>
      </c>
      <c r="AB2" s="18">
        <v>2008</v>
      </c>
      <c r="AC2" s="18">
        <v>2009</v>
      </c>
      <c r="AD2" s="18">
        <v>2010</v>
      </c>
      <c r="AE2" s="34" t="s">
        <v>18</v>
      </c>
      <c r="AF2" s="35" t="s">
        <v>15</v>
      </c>
      <c r="AG2" s="14"/>
      <c r="AH2" s="53" t="s">
        <v>19</v>
      </c>
      <c r="AI2" s="54" t="s">
        <v>20</v>
      </c>
      <c r="AJ2" s="54" t="s">
        <v>21</v>
      </c>
      <c r="AK2" s="58" t="s">
        <v>37</v>
      </c>
    </row>
    <row r="3" spans="1:46" ht="15.75" thickBot="1">
      <c r="A3" s="3">
        <v>6</v>
      </c>
      <c r="B3" s="4">
        <v>5</v>
      </c>
      <c r="C3" s="4">
        <v>0</v>
      </c>
      <c r="D3" s="4">
        <v>0</v>
      </c>
      <c r="F3" s="3">
        <v>6</v>
      </c>
      <c r="G3" s="4">
        <v>9</v>
      </c>
      <c r="H3" s="4">
        <v>3</v>
      </c>
      <c r="I3" s="4">
        <v>1</v>
      </c>
      <c r="K3" s="3">
        <v>6</v>
      </c>
      <c r="L3" s="4">
        <v>11</v>
      </c>
      <c r="M3" s="4">
        <v>0</v>
      </c>
      <c r="N3" s="4">
        <v>0</v>
      </c>
      <c r="P3" s="3">
        <v>6</v>
      </c>
      <c r="Q3" s="4">
        <v>4</v>
      </c>
      <c r="R3" s="4">
        <v>2</v>
      </c>
      <c r="S3" s="4">
        <v>1</v>
      </c>
      <c r="U3" s="3">
        <v>6</v>
      </c>
      <c r="V3" s="4">
        <v>3</v>
      </c>
      <c r="W3" s="4">
        <v>6</v>
      </c>
      <c r="X3" s="4">
        <v>0</v>
      </c>
      <c r="Y3" s="4"/>
      <c r="Z3" s="36">
        <v>6</v>
      </c>
      <c r="AA3" s="36"/>
      <c r="AB3" s="25">
        <f>B3+G3+L3+Q3+V3</f>
        <v>32</v>
      </c>
      <c r="AC3" s="25">
        <f>C3+H3+M3+R3+W3</f>
        <v>11</v>
      </c>
      <c r="AD3" s="25">
        <f>D3+I3+N3+S3+X3</f>
        <v>2</v>
      </c>
      <c r="AE3" s="27">
        <f>SUM(AB3:AD3)</f>
        <v>45</v>
      </c>
      <c r="AF3" s="37">
        <f>AE3/$AE$39%</f>
        <v>1.4168765743073046</v>
      </c>
      <c r="AH3" s="27"/>
      <c r="AI3" s="25"/>
      <c r="AJ3" s="25"/>
      <c r="AK3" s="55"/>
      <c r="AM3" s="1"/>
      <c r="AN3" s="42" t="s">
        <v>24</v>
      </c>
      <c r="AO3" s="1"/>
      <c r="AP3" s="1"/>
      <c r="AQ3" s="1"/>
      <c r="AR3" s="1"/>
      <c r="AS3" s="1"/>
      <c r="AT3" s="1"/>
    </row>
    <row r="4" spans="1:46" ht="15.75" thickBot="1">
      <c r="A4" s="3">
        <v>11</v>
      </c>
      <c r="B4" s="4">
        <v>1</v>
      </c>
      <c r="C4" s="4">
        <v>0</v>
      </c>
      <c r="D4" s="4">
        <v>0</v>
      </c>
      <c r="F4" s="3">
        <v>11</v>
      </c>
      <c r="G4" s="4">
        <v>0</v>
      </c>
      <c r="H4" s="4">
        <v>0</v>
      </c>
      <c r="I4" s="4">
        <v>0</v>
      </c>
      <c r="K4" s="3">
        <v>11</v>
      </c>
      <c r="L4" s="4">
        <v>1</v>
      </c>
      <c r="M4" s="4">
        <v>0</v>
      </c>
      <c r="N4" s="4">
        <v>0</v>
      </c>
      <c r="P4" s="3">
        <v>11</v>
      </c>
      <c r="Q4" s="4">
        <v>0</v>
      </c>
      <c r="R4" s="4">
        <v>2</v>
      </c>
      <c r="S4" s="4">
        <v>0</v>
      </c>
      <c r="U4" s="3">
        <v>11</v>
      </c>
      <c r="V4" s="4">
        <v>0</v>
      </c>
      <c r="W4" s="4">
        <v>0</v>
      </c>
      <c r="X4" s="4">
        <v>0</v>
      </c>
      <c r="Y4" s="4"/>
      <c r="Z4" s="36">
        <v>11</v>
      </c>
      <c r="AA4" s="36"/>
      <c r="AB4" s="25">
        <f aca="true" t="shared" si="0" ref="AB4:AB38">B4+G4+L4+Q4+V4</f>
        <v>2</v>
      </c>
      <c r="AC4" s="25">
        <f aca="true" t="shared" si="1" ref="AC4:AC38">C4+H4+M4+R4+W4</f>
        <v>2</v>
      </c>
      <c r="AD4" s="25">
        <f aca="true" t="shared" si="2" ref="AD4:AD38">D4+I4+N4+S4+X4</f>
        <v>0</v>
      </c>
      <c r="AE4" s="27">
        <f aca="true" t="shared" si="3" ref="AE4:AE38">SUM(AB4:AD4)</f>
        <v>4</v>
      </c>
      <c r="AF4" s="37">
        <f aca="true" t="shared" si="4" ref="AF4:AF39">AE4/$AE$39%</f>
        <v>0.12594458438287154</v>
      </c>
      <c r="AH4" s="27"/>
      <c r="AI4" s="25"/>
      <c r="AJ4" s="25"/>
      <c r="AK4" s="55"/>
      <c r="AM4" s="43">
        <v>2008</v>
      </c>
      <c r="AN4" s="20">
        <v>2009</v>
      </c>
      <c r="AO4" s="21">
        <v>2010</v>
      </c>
      <c r="AP4" s="41" t="s">
        <v>25</v>
      </c>
      <c r="AQ4" s="43"/>
      <c r="AR4" s="20"/>
      <c r="AS4" s="21"/>
      <c r="AT4" s="1"/>
    </row>
    <row r="5" spans="1:45" ht="15">
      <c r="A5" s="3">
        <v>16</v>
      </c>
      <c r="B5" s="4">
        <v>120</v>
      </c>
      <c r="C5" s="4">
        <v>63</v>
      </c>
      <c r="D5" s="4">
        <v>0</v>
      </c>
      <c r="F5" s="3">
        <v>16</v>
      </c>
      <c r="G5" s="4">
        <v>200</v>
      </c>
      <c r="H5" s="4">
        <v>78</v>
      </c>
      <c r="I5" s="4">
        <v>18</v>
      </c>
      <c r="K5" s="3">
        <v>16</v>
      </c>
      <c r="L5" s="4">
        <v>284</v>
      </c>
      <c r="M5" s="4">
        <v>48</v>
      </c>
      <c r="N5" s="4">
        <v>0</v>
      </c>
      <c r="P5" s="3">
        <v>16</v>
      </c>
      <c r="Q5" s="4">
        <v>97</v>
      </c>
      <c r="R5" s="4">
        <v>108</v>
      </c>
      <c r="S5" s="4">
        <v>13</v>
      </c>
      <c r="U5" s="3">
        <v>16</v>
      </c>
      <c r="V5" s="4">
        <v>97</v>
      </c>
      <c r="W5" s="4">
        <v>95</v>
      </c>
      <c r="X5" s="4">
        <v>1</v>
      </c>
      <c r="Y5" s="4"/>
      <c r="Z5" s="36">
        <v>16</v>
      </c>
      <c r="AA5" s="36" t="s">
        <v>14</v>
      </c>
      <c r="AB5" s="25">
        <f t="shared" si="0"/>
        <v>798</v>
      </c>
      <c r="AC5" s="25">
        <f t="shared" si="1"/>
        <v>392</v>
      </c>
      <c r="AD5" s="25">
        <f t="shared" si="2"/>
        <v>32</v>
      </c>
      <c r="AE5" s="27">
        <f t="shared" si="3"/>
        <v>1222</v>
      </c>
      <c r="AF5" s="37">
        <f t="shared" si="4"/>
        <v>38.476070528967256</v>
      </c>
      <c r="AH5" s="27">
        <f>AB5/$AM$11%</f>
        <v>42.926304464766005</v>
      </c>
      <c r="AI5" s="25">
        <f>AC5/$AN$11%</f>
        <v>46.335697399527184</v>
      </c>
      <c r="AJ5" s="25">
        <f>AD5/$AO$11%</f>
        <v>38.095238095238095</v>
      </c>
      <c r="AK5" s="55">
        <f>AJ5-AH5</f>
        <v>-4.83106636952791</v>
      </c>
      <c r="AM5" s="22">
        <f>B39+G39+L39+Q39+V39</f>
        <v>2116</v>
      </c>
      <c r="AN5" s="23">
        <f>C39+H39+M39+R39+W39</f>
        <v>964</v>
      </c>
      <c r="AO5" s="24">
        <f>D39+I39+N39+S39+X39</f>
        <v>96</v>
      </c>
      <c r="AP5" s="47">
        <f>SUM(AM5:AO5)</f>
        <v>3176</v>
      </c>
      <c r="AQ5" s="25" t="s">
        <v>13</v>
      </c>
      <c r="AR5" s="25"/>
      <c r="AS5" s="26"/>
    </row>
    <row r="6" spans="1:45" ht="15.75" thickBot="1">
      <c r="A6" s="3">
        <v>18</v>
      </c>
      <c r="B6" s="4">
        <v>11</v>
      </c>
      <c r="C6" s="4">
        <v>6</v>
      </c>
      <c r="D6" s="4">
        <v>0</v>
      </c>
      <c r="F6" s="3">
        <v>18</v>
      </c>
      <c r="G6" s="4">
        <v>26</v>
      </c>
      <c r="H6" s="4">
        <v>6</v>
      </c>
      <c r="I6" s="4">
        <v>5</v>
      </c>
      <c r="K6" s="3">
        <v>18</v>
      </c>
      <c r="L6" s="4">
        <v>35</v>
      </c>
      <c r="M6" s="4">
        <v>4</v>
      </c>
      <c r="N6" s="4">
        <v>0</v>
      </c>
      <c r="P6" s="3">
        <v>18</v>
      </c>
      <c r="Q6" s="4">
        <v>15</v>
      </c>
      <c r="R6" s="4">
        <v>11</v>
      </c>
      <c r="S6" s="4">
        <v>1</v>
      </c>
      <c r="U6" s="3">
        <v>18</v>
      </c>
      <c r="V6" s="4">
        <v>10</v>
      </c>
      <c r="W6" s="4">
        <v>13</v>
      </c>
      <c r="X6" s="4">
        <v>0</v>
      </c>
      <c r="Y6" s="4"/>
      <c r="Z6" s="36">
        <v>18</v>
      </c>
      <c r="AA6" s="36" t="s">
        <v>14</v>
      </c>
      <c r="AB6" s="25">
        <f t="shared" si="0"/>
        <v>97</v>
      </c>
      <c r="AC6" s="25">
        <f t="shared" si="1"/>
        <v>40</v>
      </c>
      <c r="AD6" s="25">
        <f t="shared" si="2"/>
        <v>6</v>
      </c>
      <c r="AE6" s="27">
        <f t="shared" si="3"/>
        <v>143</v>
      </c>
      <c r="AF6" s="37">
        <f t="shared" si="4"/>
        <v>4.502518891687657</v>
      </c>
      <c r="AH6" s="27">
        <f>AB6/$AM$11%</f>
        <v>5.21785906401291</v>
      </c>
      <c r="AI6" s="25">
        <f>AC6/$AN$11%</f>
        <v>4.7281323877068555</v>
      </c>
      <c r="AJ6" s="25">
        <f>AD6/$AO$11%</f>
        <v>7.142857142857143</v>
      </c>
      <c r="AK6" s="55">
        <f>AJ6-AH6</f>
        <v>1.924998078844233</v>
      </c>
      <c r="AM6" s="27">
        <f>B5+B6+G5+G6+L5+L6+Q5+Q6+V5+V6</f>
        <v>895</v>
      </c>
      <c r="AN6" s="25">
        <f>C5+C6+H5+H6+M5+M6+R5+R6+W5+W6</f>
        <v>432</v>
      </c>
      <c r="AO6" s="26">
        <f>D5+D6+I5+I6+N5+N6+S5+S6+X5+X6</f>
        <v>38</v>
      </c>
      <c r="AP6" s="48">
        <f>SUM(AM6:AO6)</f>
        <v>1365</v>
      </c>
      <c r="AQ6" s="25" t="s">
        <v>12</v>
      </c>
      <c r="AR6" s="25"/>
      <c r="AS6" s="26"/>
    </row>
    <row r="7" spans="1:45" ht="15.75" thickBot="1">
      <c r="A7" s="3">
        <v>26</v>
      </c>
      <c r="B7" s="4">
        <v>0</v>
      </c>
      <c r="C7" s="4">
        <v>0</v>
      </c>
      <c r="D7" s="4">
        <v>0</v>
      </c>
      <c r="F7" s="3">
        <v>26</v>
      </c>
      <c r="G7" s="4">
        <v>3</v>
      </c>
      <c r="H7" s="4">
        <v>0</v>
      </c>
      <c r="I7" s="4">
        <v>1</v>
      </c>
      <c r="K7" s="3">
        <v>26</v>
      </c>
      <c r="L7" s="4">
        <v>3</v>
      </c>
      <c r="M7" s="4">
        <v>0</v>
      </c>
      <c r="N7" s="4">
        <v>0</v>
      </c>
      <c r="P7" s="3">
        <v>26</v>
      </c>
      <c r="Q7" s="4">
        <v>0</v>
      </c>
      <c r="R7" s="4">
        <v>3</v>
      </c>
      <c r="S7" s="4">
        <v>1</v>
      </c>
      <c r="U7" s="3">
        <v>26</v>
      </c>
      <c r="V7" s="4">
        <v>1</v>
      </c>
      <c r="W7" s="4">
        <v>1</v>
      </c>
      <c r="X7" s="4">
        <v>0</v>
      </c>
      <c r="Y7" s="4"/>
      <c r="Z7" s="36">
        <v>26</v>
      </c>
      <c r="AA7" s="36"/>
      <c r="AB7" s="25">
        <f t="shared" si="0"/>
        <v>7</v>
      </c>
      <c r="AC7" s="25">
        <f t="shared" si="1"/>
        <v>4</v>
      </c>
      <c r="AD7" s="25">
        <f t="shared" si="2"/>
        <v>2</v>
      </c>
      <c r="AE7" s="27">
        <f t="shared" si="3"/>
        <v>13</v>
      </c>
      <c r="AF7" s="37">
        <f t="shared" si="4"/>
        <v>0.4093198992443325</v>
      </c>
      <c r="AH7" s="27"/>
      <c r="AI7" s="25"/>
      <c r="AJ7" s="25"/>
      <c r="AK7" s="55"/>
      <c r="AM7" s="28">
        <f>AM6/AM5%</f>
        <v>42.29678638941399</v>
      </c>
      <c r="AN7" s="29">
        <f>AN6/AN5%</f>
        <v>44.81327800829875</v>
      </c>
      <c r="AO7" s="30">
        <f>AO6/AO5%</f>
        <v>39.583333333333336</v>
      </c>
      <c r="AP7" s="49">
        <f>AP6/AP5%</f>
        <v>42.97858942065491</v>
      </c>
      <c r="AQ7" s="31" t="s">
        <v>11</v>
      </c>
      <c r="AR7" s="31"/>
      <c r="AS7" s="32"/>
    </row>
    <row r="8" spans="1:37" ht="15.75" thickBot="1">
      <c r="A8" s="3">
        <v>31</v>
      </c>
      <c r="B8" s="4">
        <v>31</v>
      </c>
      <c r="C8" s="4">
        <v>8</v>
      </c>
      <c r="D8" s="4">
        <v>0</v>
      </c>
      <c r="F8" s="3">
        <v>31</v>
      </c>
      <c r="G8" s="4">
        <v>60</v>
      </c>
      <c r="H8" s="4">
        <v>25</v>
      </c>
      <c r="I8" s="4">
        <v>4</v>
      </c>
      <c r="K8" s="3">
        <v>31</v>
      </c>
      <c r="L8" s="4">
        <v>53</v>
      </c>
      <c r="M8" s="4">
        <v>2</v>
      </c>
      <c r="N8" s="4">
        <v>0</v>
      </c>
      <c r="P8" s="3">
        <v>31</v>
      </c>
      <c r="Q8" s="4">
        <v>23</v>
      </c>
      <c r="R8" s="4">
        <v>19</v>
      </c>
      <c r="S8" s="4">
        <v>2</v>
      </c>
      <c r="U8" s="3">
        <v>31</v>
      </c>
      <c r="V8" s="4">
        <v>16</v>
      </c>
      <c r="W8" s="4">
        <v>24</v>
      </c>
      <c r="X8" s="4">
        <v>0</v>
      </c>
      <c r="Y8" s="4"/>
      <c r="Z8" s="36">
        <v>31</v>
      </c>
      <c r="AA8" s="36" t="s">
        <v>14</v>
      </c>
      <c r="AB8" s="25">
        <f t="shared" si="0"/>
        <v>183</v>
      </c>
      <c r="AC8" s="25">
        <f t="shared" si="1"/>
        <v>78</v>
      </c>
      <c r="AD8" s="25">
        <f t="shared" si="2"/>
        <v>6</v>
      </c>
      <c r="AE8" s="27">
        <f t="shared" si="3"/>
        <v>267</v>
      </c>
      <c r="AF8" s="37">
        <f t="shared" si="4"/>
        <v>8.406801007556675</v>
      </c>
      <c r="AH8" s="27">
        <f>AB8/$AM$11%</f>
        <v>9.84400215169446</v>
      </c>
      <c r="AI8" s="25">
        <f>AC8/$AN$11%</f>
        <v>9.219858156028367</v>
      </c>
      <c r="AJ8" s="25">
        <f>AD8/$AO$11%</f>
        <v>7.142857142857143</v>
      </c>
      <c r="AK8" s="55">
        <f>AJ8-AH8</f>
        <v>-2.701145008837316</v>
      </c>
    </row>
    <row r="9" spans="1:40" ht="15.75" thickBot="1">
      <c r="A9" s="3">
        <v>33</v>
      </c>
      <c r="B9" s="4">
        <v>8</v>
      </c>
      <c r="C9" s="4">
        <v>3</v>
      </c>
      <c r="D9" s="4">
        <v>0</v>
      </c>
      <c r="F9" s="3">
        <v>33</v>
      </c>
      <c r="G9" s="4">
        <v>15</v>
      </c>
      <c r="H9" s="4">
        <v>5</v>
      </c>
      <c r="I9" s="4">
        <v>2</v>
      </c>
      <c r="K9" s="3">
        <v>33</v>
      </c>
      <c r="L9" s="4">
        <v>15</v>
      </c>
      <c r="M9" s="4">
        <v>0</v>
      </c>
      <c r="N9" s="4">
        <v>0</v>
      </c>
      <c r="P9" s="3">
        <v>33</v>
      </c>
      <c r="Q9" s="4">
        <v>9</v>
      </c>
      <c r="R9" s="4">
        <v>12</v>
      </c>
      <c r="S9" s="4">
        <v>1</v>
      </c>
      <c r="U9" s="3">
        <v>33</v>
      </c>
      <c r="V9" s="4">
        <v>7</v>
      </c>
      <c r="W9" s="4">
        <v>9</v>
      </c>
      <c r="X9" s="4">
        <v>0</v>
      </c>
      <c r="Y9" s="4"/>
      <c r="Z9" s="36">
        <v>33</v>
      </c>
      <c r="AA9" s="36" t="s">
        <v>14</v>
      </c>
      <c r="AB9" s="25">
        <f t="shared" si="0"/>
        <v>54</v>
      </c>
      <c r="AC9" s="25">
        <f t="shared" si="1"/>
        <v>29</v>
      </c>
      <c r="AD9" s="25">
        <f t="shared" si="2"/>
        <v>3</v>
      </c>
      <c r="AE9" s="27">
        <f t="shared" si="3"/>
        <v>86</v>
      </c>
      <c r="AF9" s="37">
        <f t="shared" si="4"/>
        <v>2.7078085642317378</v>
      </c>
      <c r="AH9" s="27">
        <f>AB9/$AM$11%</f>
        <v>2.9047875201721354</v>
      </c>
      <c r="AI9" s="25">
        <f>AC9/$AN$11%</f>
        <v>3.4278959810874703</v>
      </c>
      <c r="AJ9" s="25">
        <f>AD9/$AO$11%</f>
        <v>3.5714285714285716</v>
      </c>
      <c r="AK9" s="55">
        <f>AJ9-AH9</f>
        <v>0.6666410512564362</v>
      </c>
      <c r="AN9" s="46" t="s">
        <v>26</v>
      </c>
    </row>
    <row r="10" spans="1:46" ht="15.75" thickBot="1">
      <c r="A10" s="3">
        <v>35</v>
      </c>
      <c r="B10" s="4">
        <v>14</v>
      </c>
      <c r="C10" s="4">
        <v>7</v>
      </c>
      <c r="D10" s="4">
        <v>0</v>
      </c>
      <c r="F10" s="3">
        <v>35</v>
      </c>
      <c r="G10" s="4">
        <v>34</v>
      </c>
      <c r="H10" s="4">
        <v>12</v>
      </c>
      <c r="I10" s="4">
        <v>0</v>
      </c>
      <c r="K10" s="3">
        <v>35</v>
      </c>
      <c r="L10" s="4">
        <v>42</v>
      </c>
      <c r="M10" s="4">
        <v>6</v>
      </c>
      <c r="N10" s="4">
        <v>0</v>
      </c>
      <c r="P10" s="3">
        <v>35</v>
      </c>
      <c r="Q10" s="4">
        <v>8</v>
      </c>
      <c r="R10" s="4">
        <v>6</v>
      </c>
      <c r="S10" s="4">
        <v>0</v>
      </c>
      <c r="U10" s="3">
        <v>35</v>
      </c>
      <c r="V10" s="4">
        <v>11</v>
      </c>
      <c r="W10" s="4">
        <v>10</v>
      </c>
      <c r="X10" s="4">
        <v>0</v>
      </c>
      <c r="Y10" s="4"/>
      <c r="Z10" s="36">
        <v>35</v>
      </c>
      <c r="AA10" s="36" t="s">
        <v>14</v>
      </c>
      <c r="AB10" s="25">
        <f t="shared" si="0"/>
        <v>109</v>
      </c>
      <c r="AC10" s="25">
        <f t="shared" si="1"/>
        <v>41</v>
      </c>
      <c r="AD10" s="25">
        <f t="shared" si="2"/>
        <v>0</v>
      </c>
      <c r="AE10" s="27">
        <f t="shared" si="3"/>
        <v>150</v>
      </c>
      <c r="AF10" s="37">
        <f t="shared" si="4"/>
        <v>4.722921914357682</v>
      </c>
      <c r="AH10" s="27">
        <f>AB10/$AM$11%</f>
        <v>5.86336740182894</v>
      </c>
      <c r="AI10" s="25">
        <f>AC10/$AN$11%</f>
        <v>4.846335697399526</v>
      </c>
      <c r="AJ10" s="25">
        <f>AD10/$AO$11%</f>
        <v>0</v>
      </c>
      <c r="AK10" s="55">
        <f>AJ10-AH10</f>
        <v>-5.86336740182894</v>
      </c>
      <c r="AM10" s="17">
        <v>2008</v>
      </c>
      <c r="AN10" s="18">
        <v>2009</v>
      </c>
      <c r="AO10" s="19">
        <v>2010</v>
      </c>
      <c r="AP10" s="42" t="s">
        <v>25</v>
      </c>
      <c r="AQ10" s="20"/>
      <c r="AR10" s="20"/>
      <c r="AS10" s="20"/>
      <c r="AT10" s="24"/>
    </row>
    <row r="11" spans="1:46" ht="15">
      <c r="A11" s="3">
        <v>39</v>
      </c>
      <c r="B11" s="4">
        <v>14</v>
      </c>
      <c r="C11" s="4">
        <v>5</v>
      </c>
      <c r="D11" s="4">
        <v>0</v>
      </c>
      <c r="F11" s="3">
        <v>39</v>
      </c>
      <c r="G11" s="4">
        <v>20</v>
      </c>
      <c r="H11" s="4">
        <v>10</v>
      </c>
      <c r="I11" s="4">
        <v>2</v>
      </c>
      <c r="K11" s="3">
        <v>39</v>
      </c>
      <c r="L11" s="4">
        <v>15</v>
      </c>
      <c r="M11" s="4">
        <v>1</v>
      </c>
      <c r="N11" s="4">
        <v>0</v>
      </c>
      <c r="P11" s="3">
        <v>39</v>
      </c>
      <c r="Q11" s="4">
        <v>7</v>
      </c>
      <c r="R11" s="4">
        <v>6</v>
      </c>
      <c r="S11" s="4">
        <v>1</v>
      </c>
      <c r="U11" s="3">
        <v>39</v>
      </c>
      <c r="V11" s="4">
        <v>6</v>
      </c>
      <c r="W11" s="4">
        <v>8</v>
      </c>
      <c r="X11" s="4">
        <v>0</v>
      </c>
      <c r="Y11" s="4"/>
      <c r="Z11" s="36">
        <v>39</v>
      </c>
      <c r="AA11" s="36" t="s">
        <v>14</v>
      </c>
      <c r="AB11" s="25">
        <f t="shared" si="0"/>
        <v>62</v>
      </c>
      <c r="AC11" s="25">
        <f t="shared" si="1"/>
        <v>30</v>
      </c>
      <c r="AD11" s="25">
        <f t="shared" si="2"/>
        <v>3</v>
      </c>
      <c r="AE11" s="27">
        <f t="shared" si="3"/>
        <v>95</v>
      </c>
      <c r="AF11" s="37">
        <f t="shared" si="4"/>
        <v>2.991183879093199</v>
      </c>
      <c r="AH11" s="27">
        <f>AB11/$AM$11%</f>
        <v>3.335126412049489</v>
      </c>
      <c r="AI11" s="25">
        <f>AC11/$AN$11%</f>
        <v>3.5460992907801416</v>
      </c>
      <c r="AJ11" s="25">
        <f>AD11/$AO$11%</f>
        <v>3.5714285714285716</v>
      </c>
      <c r="AK11" s="55">
        <f>AJ11-AH11</f>
        <v>0.2363021593790826</v>
      </c>
      <c r="AM11" s="27">
        <f>AB5+AB6+AB8+AB9+AB10+AB11+AB14+AB15+AB16+AB20+AB21+AB22+AB28+AB33+AB35</f>
        <v>1859</v>
      </c>
      <c r="AN11" s="25">
        <f>AC5+AC6+AC8+AC9+AC10+AC11+AC14+AC15+AC16+AC20+AC21+AC22+AC28+AC33+AC35</f>
        <v>846</v>
      </c>
      <c r="AO11" s="26">
        <f>AD5+AD6+AD8+AD9+AD10+AD11+AD14+AD15+AD16+AD20+AD21+AD22+AD28+AD33+AD35</f>
        <v>84</v>
      </c>
      <c r="AP11" s="48">
        <f>SUM(AM11:AO11)</f>
        <v>2789</v>
      </c>
      <c r="AQ11" s="25" t="s">
        <v>17</v>
      </c>
      <c r="AR11" s="25"/>
      <c r="AS11" s="25"/>
      <c r="AT11" s="26"/>
    </row>
    <row r="12" spans="1:46" ht="15.75" thickBot="1">
      <c r="A12" s="3">
        <v>40</v>
      </c>
      <c r="B12" s="4">
        <v>0</v>
      </c>
      <c r="C12" s="4">
        <v>1</v>
      </c>
      <c r="D12" s="4">
        <v>0</v>
      </c>
      <c r="F12" s="3">
        <v>40</v>
      </c>
      <c r="G12" s="4">
        <v>1</v>
      </c>
      <c r="H12" s="4">
        <v>1</v>
      </c>
      <c r="I12" s="4">
        <v>0</v>
      </c>
      <c r="K12" s="3">
        <v>40</v>
      </c>
      <c r="L12" s="4">
        <v>1</v>
      </c>
      <c r="M12" s="4">
        <v>0</v>
      </c>
      <c r="N12" s="4">
        <v>0</v>
      </c>
      <c r="P12" s="3">
        <v>40</v>
      </c>
      <c r="Q12" s="4">
        <v>0</v>
      </c>
      <c r="R12" s="4">
        <v>0</v>
      </c>
      <c r="S12" s="4">
        <v>0</v>
      </c>
      <c r="U12" s="3">
        <v>40</v>
      </c>
      <c r="V12" s="4">
        <v>1</v>
      </c>
      <c r="W12" s="4">
        <v>0</v>
      </c>
      <c r="X12" s="4">
        <v>0</v>
      </c>
      <c r="Y12" s="4"/>
      <c r="Z12" s="36">
        <v>40</v>
      </c>
      <c r="AA12" s="36"/>
      <c r="AB12" s="25">
        <f t="shared" si="0"/>
        <v>3</v>
      </c>
      <c r="AC12" s="25">
        <f t="shared" si="1"/>
        <v>2</v>
      </c>
      <c r="AD12" s="25">
        <f t="shared" si="2"/>
        <v>0</v>
      </c>
      <c r="AE12" s="27">
        <f t="shared" si="3"/>
        <v>5</v>
      </c>
      <c r="AF12" s="37">
        <f t="shared" si="4"/>
        <v>0.1574307304785894</v>
      </c>
      <c r="AH12" s="27"/>
      <c r="AI12" s="25"/>
      <c r="AJ12" s="25"/>
      <c r="AK12" s="55"/>
      <c r="AM12" s="27">
        <f>AB5+AB6</f>
        <v>895</v>
      </c>
      <c r="AN12" s="25">
        <f>AC5+AC6</f>
        <v>432</v>
      </c>
      <c r="AO12" s="26">
        <f>AD5+AD6</f>
        <v>38</v>
      </c>
      <c r="AP12" s="48">
        <f>SUM(AM12:AO12)</f>
        <v>1365</v>
      </c>
      <c r="AQ12" s="25" t="s">
        <v>38</v>
      </c>
      <c r="AR12" s="25"/>
      <c r="AS12" s="25"/>
      <c r="AT12" s="26"/>
    </row>
    <row r="13" spans="1:46" ht="15.75" thickBot="1">
      <c r="A13" s="3">
        <v>42</v>
      </c>
      <c r="B13" s="4">
        <v>0</v>
      </c>
      <c r="C13" s="4">
        <v>0</v>
      </c>
      <c r="D13" s="4">
        <v>0</v>
      </c>
      <c r="F13" s="3">
        <v>42</v>
      </c>
      <c r="G13" s="4">
        <v>2</v>
      </c>
      <c r="H13" s="4">
        <v>1</v>
      </c>
      <c r="I13" s="4">
        <v>0</v>
      </c>
      <c r="K13" s="3">
        <v>42</v>
      </c>
      <c r="L13" s="4">
        <v>1</v>
      </c>
      <c r="M13" s="4">
        <v>0</v>
      </c>
      <c r="N13" s="4">
        <v>0</v>
      </c>
      <c r="P13" s="3">
        <v>42</v>
      </c>
      <c r="Q13" s="4">
        <v>1</v>
      </c>
      <c r="R13" s="4">
        <v>1</v>
      </c>
      <c r="S13" s="4">
        <v>0</v>
      </c>
      <c r="U13" s="3">
        <v>42</v>
      </c>
      <c r="V13" s="4">
        <v>2</v>
      </c>
      <c r="W13" s="4">
        <v>0</v>
      </c>
      <c r="X13" s="4">
        <v>0</v>
      </c>
      <c r="Y13" s="4"/>
      <c r="Z13" s="36">
        <v>42</v>
      </c>
      <c r="AA13" s="36"/>
      <c r="AB13" s="25">
        <f t="shared" si="0"/>
        <v>6</v>
      </c>
      <c r="AC13" s="25">
        <f t="shared" si="1"/>
        <v>2</v>
      </c>
      <c r="AD13" s="25">
        <f t="shared" si="2"/>
        <v>0</v>
      </c>
      <c r="AE13" s="27">
        <f t="shared" si="3"/>
        <v>8</v>
      </c>
      <c r="AF13" s="37">
        <f t="shared" si="4"/>
        <v>0.2518891687657431</v>
      </c>
      <c r="AH13" s="27"/>
      <c r="AI13" s="25"/>
      <c r="AJ13" s="25"/>
      <c r="AK13" s="55"/>
      <c r="AM13" s="28">
        <f>AM12/AM11%</f>
        <v>48.14416352877891</v>
      </c>
      <c r="AN13" s="29">
        <f>AN12/AN11%</f>
        <v>51.063829787234035</v>
      </c>
      <c r="AO13" s="30">
        <f>AO12/AO11%</f>
        <v>45.23809523809524</v>
      </c>
      <c r="AP13" s="49">
        <f>AP12/AP11%</f>
        <v>48.94227321620652</v>
      </c>
      <c r="AQ13" s="31" t="s">
        <v>39</v>
      </c>
      <c r="AR13" s="31"/>
      <c r="AS13" s="31"/>
      <c r="AT13" s="32"/>
    </row>
    <row r="14" spans="1:37" ht="15.75" thickBot="1">
      <c r="A14" s="3">
        <v>45</v>
      </c>
      <c r="B14" s="4">
        <v>8</v>
      </c>
      <c r="C14" s="4">
        <v>2</v>
      </c>
      <c r="D14" s="4">
        <v>0</v>
      </c>
      <c r="F14" s="3">
        <v>45</v>
      </c>
      <c r="G14" s="4">
        <v>6</v>
      </c>
      <c r="H14" s="4">
        <v>5</v>
      </c>
      <c r="I14" s="4">
        <v>1</v>
      </c>
      <c r="K14" s="3">
        <v>45</v>
      </c>
      <c r="L14" s="4">
        <v>5</v>
      </c>
      <c r="M14" s="4">
        <v>1</v>
      </c>
      <c r="N14" s="4">
        <v>0</v>
      </c>
      <c r="P14" s="3">
        <v>45</v>
      </c>
      <c r="Q14" s="4">
        <v>1</v>
      </c>
      <c r="R14" s="4">
        <v>3</v>
      </c>
      <c r="S14" s="4">
        <v>2</v>
      </c>
      <c r="U14" s="3">
        <v>45</v>
      </c>
      <c r="V14" s="4">
        <v>6</v>
      </c>
      <c r="W14" s="4">
        <v>6</v>
      </c>
      <c r="X14" s="4">
        <v>0</v>
      </c>
      <c r="Y14" s="4"/>
      <c r="Z14" s="36">
        <v>45</v>
      </c>
      <c r="AA14" s="36" t="s">
        <v>14</v>
      </c>
      <c r="AB14" s="25">
        <f t="shared" si="0"/>
        <v>26</v>
      </c>
      <c r="AC14" s="25">
        <f t="shared" si="1"/>
        <v>17</v>
      </c>
      <c r="AD14" s="25">
        <f t="shared" si="2"/>
        <v>3</v>
      </c>
      <c r="AE14" s="27">
        <f t="shared" si="3"/>
        <v>46</v>
      </c>
      <c r="AF14" s="37">
        <f t="shared" si="4"/>
        <v>1.4483627204030225</v>
      </c>
      <c r="AH14" s="27">
        <f>AB14/$AM$11%</f>
        <v>1.3986013986013985</v>
      </c>
      <c r="AI14" s="25">
        <f>AC14/$AN$11%</f>
        <v>2.0094562647754137</v>
      </c>
      <c r="AJ14" s="25">
        <f>AD14/$AO$11%</f>
        <v>3.5714285714285716</v>
      </c>
      <c r="AK14" s="55">
        <f>AJ14-AH14</f>
        <v>2.172827172827173</v>
      </c>
    </row>
    <row r="15" spans="1:40" ht="15.75" thickBot="1">
      <c r="A15" s="3">
        <v>51</v>
      </c>
      <c r="B15" s="4">
        <v>27</v>
      </c>
      <c r="C15" s="4">
        <v>10</v>
      </c>
      <c r="D15" s="4">
        <v>0</v>
      </c>
      <c r="F15" s="3">
        <v>51</v>
      </c>
      <c r="G15" s="4">
        <v>47</v>
      </c>
      <c r="H15" s="4">
        <v>26</v>
      </c>
      <c r="I15" s="4">
        <v>4</v>
      </c>
      <c r="K15" s="3">
        <v>51</v>
      </c>
      <c r="L15" s="4">
        <v>43</v>
      </c>
      <c r="M15" s="4">
        <v>4</v>
      </c>
      <c r="N15" s="4">
        <v>0</v>
      </c>
      <c r="P15" s="3">
        <v>51</v>
      </c>
      <c r="Q15" s="4">
        <v>12</v>
      </c>
      <c r="R15" s="4">
        <v>16</v>
      </c>
      <c r="S15" s="4">
        <v>1</v>
      </c>
      <c r="U15" s="3">
        <v>51</v>
      </c>
      <c r="V15" s="4">
        <v>13</v>
      </c>
      <c r="W15" s="4">
        <v>8</v>
      </c>
      <c r="X15" s="4">
        <v>0</v>
      </c>
      <c r="Y15" s="4"/>
      <c r="Z15" s="36">
        <v>51</v>
      </c>
      <c r="AA15" s="36" t="s">
        <v>14</v>
      </c>
      <c r="AB15" s="25">
        <f t="shared" si="0"/>
        <v>142</v>
      </c>
      <c r="AC15" s="25">
        <f t="shared" si="1"/>
        <v>64</v>
      </c>
      <c r="AD15" s="25">
        <f t="shared" si="2"/>
        <v>5</v>
      </c>
      <c r="AE15" s="27">
        <f t="shared" si="3"/>
        <v>211</v>
      </c>
      <c r="AF15" s="37">
        <f t="shared" si="4"/>
        <v>6.643576826196473</v>
      </c>
      <c r="AH15" s="27">
        <f>AB15/$AM$11%</f>
        <v>7.638515330823023</v>
      </c>
      <c r="AI15" s="25">
        <f>AC15/$AN$11%</f>
        <v>7.565011820330969</v>
      </c>
      <c r="AJ15" s="25">
        <f>AD15/$AO$11%</f>
        <v>5.9523809523809526</v>
      </c>
      <c r="AK15" s="55">
        <f>AJ15-AH15</f>
        <v>-1.6861343784420706</v>
      </c>
      <c r="AN15" s="46" t="s">
        <v>28</v>
      </c>
    </row>
    <row r="16" spans="1:46" ht="15.75" thickBot="1">
      <c r="A16" s="3">
        <v>52</v>
      </c>
      <c r="B16" s="4">
        <v>26</v>
      </c>
      <c r="C16" s="4">
        <v>13</v>
      </c>
      <c r="D16" s="4">
        <v>0</v>
      </c>
      <c r="F16" s="3">
        <v>52</v>
      </c>
      <c r="G16" s="4">
        <v>55</v>
      </c>
      <c r="H16" s="4">
        <v>17</v>
      </c>
      <c r="I16" s="4">
        <v>7</v>
      </c>
      <c r="K16" s="3">
        <v>52</v>
      </c>
      <c r="L16" s="4">
        <v>44</v>
      </c>
      <c r="M16" s="4">
        <v>8</v>
      </c>
      <c r="N16" s="4">
        <v>0</v>
      </c>
      <c r="P16" s="3">
        <v>52</v>
      </c>
      <c r="Q16" s="4">
        <v>15</v>
      </c>
      <c r="R16" s="4">
        <v>21</v>
      </c>
      <c r="S16" s="4">
        <v>3</v>
      </c>
      <c r="U16" s="3">
        <v>52</v>
      </c>
      <c r="V16" s="4">
        <v>14</v>
      </c>
      <c r="W16" s="4">
        <v>13</v>
      </c>
      <c r="X16" s="4">
        <v>1</v>
      </c>
      <c r="Y16" s="4"/>
      <c r="Z16" s="36">
        <v>52</v>
      </c>
      <c r="AA16" s="36" t="s">
        <v>14</v>
      </c>
      <c r="AB16" s="25">
        <f t="shared" si="0"/>
        <v>154</v>
      </c>
      <c r="AC16" s="25">
        <f t="shared" si="1"/>
        <v>72</v>
      </c>
      <c r="AD16" s="25">
        <f t="shared" si="2"/>
        <v>11</v>
      </c>
      <c r="AE16" s="27">
        <f t="shared" si="3"/>
        <v>237</v>
      </c>
      <c r="AF16" s="37">
        <f t="shared" si="4"/>
        <v>7.462216624685138</v>
      </c>
      <c r="AH16" s="27">
        <f>AB16/$AM$11%</f>
        <v>8.284023668639053</v>
      </c>
      <c r="AI16" s="25">
        <f>AC16/$AN$11%</f>
        <v>8.51063829787234</v>
      </c>
      <c r="AJ16" s="25">
        <f>AD16/$AO$11%</f>
        <v>13.095238095238095</v>
      </c>
      <c r="AK16" s="55">
        <f>AJ16-AH16</f>
        <v>4.811214426599042</v>
      </c>
      <c r="AM16" s="17">
        <v>2008</v>
      </c>
      <c r="AN16" s="18">
        <v>2009</v>
      </c>
      <c r="AO16" s="18">
        <v>2010</v>
      </c>
      <c r="AP16" s="42" t="s">
        <v>25</v>
      </c>
      <c r="AQ16" s="23"/>
      <c r="AR16" s="23"/>
      <c r="AS16" s="23"/>
      <c r="AT16" s="24"/>
    </row>
    <row r="17" spans="1:46" ht="15">
      <c r="A17" s="3">
        <v>53</v>
      </c>
      <c r="B17" s="4">
        <v>8</v>
      </c>
      <c r="C17" s="4">
        <v>6</v>
      </c>
      <c r="D17" s="4">
        <v>0</v>
      </c>
      <c r="F17" s="3">
        <v>53</v>
      </c>
      <c r="G17" s="4">
        <v>16</v>
      </c>
      <c r="H17" s="4">
        <v>6</v>
      </c>
      <c r="I17" s="4">
        <v>0</v>
      </c>
      <c r="K17" s="3">
        <v>53</v>
      </c>
      <c r="L17" s="4">
        <v>13</v>
      </c>
      <c r="M17" s="4">
        <v>2</v>
      </c>
      <c r="N17" s="4">
        <v>0</v>
      </c>
      <c r="P17" s="3">
        <v>53</v>
      </c>
      <c r="Q17" s="4">
        <v>8</v>
      </c>
      <c r="R17" s="4">
        <v>2</v>
      </c>
      <c r="S17" s="4">
        <v>1</v>
      </c>
      <c r="U17" s="3">
        <v>53</v>
      </c>
      <c r="V17" s="4">
        <v>2</v>
      </c>
      <c r="W17" s="4">
        <v>7</v>
      </c>
      <c r="X17" s="4">
        <v>0</v>
      </c>
      <c r="Y17" s="4"/>
      <c r="Z17" s="36">
        <v>53</v>
      </c>
      <c r="AA17" s="36"/>
      <c r="AB17" s="25">
        <f t="shared" si="0"/>
        <v>47</v>
      </c>
      <c r="AC17" s="25">
        <f t="shared" si="1"/>
        <v>23</v>
      </c>
      <c r="AD17" s="25">
        <f t="shared" si="2"/>
        <v>1</v>
      </c>
      <c r="AE17" s="27">
        <f t="shared" si="3"/>
        <v>71</v>
      </c>
      <c r="AF17" s="37">
        <f t="shared" si="4"/>
        <v>2.2355163727959697</v>
      </c>
      <c r="AH17" s="27"/>
      <c r="AI17" s="25"/>
      <c r="AJ17" s="25"/>
      <c r="AK17" s="55"/>
      <c r="AM17" s="22">
        <v>2116</v>
      </c>
      <c r="AN17" s="23">
        <v>964</v>
      </c>
      <c r="AO17" s="23">
        <v>96</v>
      </c>
      <c r="AP17" s="47">
        <v>3176</v>
      </c>
      <c r="AQ17" s="25" t="s">
        <v>13</v>
      </c>
      <c r="AR17" s="25"/>
      <c r="AS17" s="25"/>
      <c r="AT17" s="26"/>
    </row>
    <row r="18" spans="1:46" ht="15.75" thickBot="1">
      <c r="A18" s="3">
        <v>54</v>
      </c>
      <c r="B18" s="4">
        <v>6</v>
      </c>
      <c r="C18" s="4">
        <v>0</v>
      </c>
      <c r="D18" s="4">
        <v>0</v>
      </c>
      <c r="F18" s="3">
        <v>54</v>
      </c>
      <c r="G18" s="4">
        <v>1</v>
      </c>
      <c r="H18" s="4">
        <v>2</v>
      </c>
      <c r="I18" s="4">
        <v>0</v>
      </c>
      <c r="K18" s="3">
        <v>54</v>
      </c>
      <c r="L18" s="4">
        <v>9</v>
      </c>
      <c r="M18" s="4">
        <v>0</v>
      </c>
      <c r="N18" s="4">
        <v>0</v>
      </c>
      <c r="P18" s="3">
        <v>54</v>
      </c>
      <c r="Q18" s="4">
        <v>3</v>
      </c>
      <c r="R18" s="4">
        <v>1</v>
      </c>
      <c r="S18" s="4">
        <v>1</v>
      </c>
      <c r="U18" s="3">
        <v>54</v>
      </c>
      <c r="V18" s="4">
        <v>3</v>
      </c>
      <c r="W18" s="4">
        <v>1</v>
      </c>
      <c r="X18" s="4">
        <v>0</v>
      </c>
      <c r="Y18" s="4"/>
      <c r="Z18" s="36">
        <v>54</v>
      </c>
      <c r="AA18" s="36"/>
      <c r="AB18" s="25">
        <f t="shared" si="0"/>
        <v>22</v>
      </c>
      <c r="AC18" s="25">
        <f t="shared" si="1"/>
        <v>4</v>
      </c>
      <c r="AD18" s="25">
        <f t="shared" si="2"/>
        <v>1</v>
      </c>
      <c r="AE18" s="27">
        <f t="shared" si="3"/>
        <v>27</v>
      </c>
      <c r="AF18" s="37">
        <f t="shared" si="4"/>
        <v>0.8501259445843828</v>
      </c>
      <c r="AH18" s="27"/>
      <c r="AI18" s="25"/>
      <c r="AJ18" s="25"/>
      <c r="AK18" s="55"/>
      <c r="AM18" s="27">
        <v>1859</v>
      </c>
      <c r="AN18" s="25">
        <v>846</v>
      </c>
      <c r="AO18" s="25">
        <v>84</v>
      </c>
      <c r="AP18" s="48">
        <v>2789</v>
      </c>
      <c r="AQ18" s="25" t="s">
        <v>17</v>
      </c>
      <c r="AR18" s="25"/>
      <c r="AS18" s="25"/>
      <c r="AT18" s="26"/>
    </row>
    <row r="19" spans="1:46" ht="15.75" thickBot="1">
      <c r="A19" s="3">
        <v>55</v>
      </c>
      <c r="B19" s="4">
        <v>0</v>
      </c>
      <c r="C19" s="4">
        <v>0</v>
      </c>
      <c r="D19" s="4">
        <v>0</v>
      </c>
      <c r="F19" s="3">
        <v>55</v>
      </c>
      <c r="G19" s="4">
        <v>1</v>
      </c>
      <c r="H19" s="4">
        <v>0</v>
      </c>
      <c r="I19" s="4">
        <v>0</v>
      </c>
      <c r="K19" s="3">
        <v>55</v>
      </c>
      <c r="L19" s="4">
        <v>0</v>
      </c>
      <c r="M19" s="4">
        <v>0</v>
      </c>
      <c r="N19" s="4">
        <v>0</v>
      </c>
      <c r="P19" s="3">
        <v>55</v>
      </c>
      <c r="Q19" s="4">
        <v>0</v>
      </c>
      <c r="R19" s="4">
        <v>0</v>
      </c>
      <c r="S19" s="4">
        <v>0</v>
      </c>
      <c r="U19" s="3">
        <v>55</v>
      </c>
      <c r="V19" s="4">
        <v>0</v>
      </c>
      <c r="W19" s="4">
        <v>1</v>
      </c>
      <c r="X19" s="4">
        <v>0</v>
      </c>
      <c r="Y19" s="4"/>
      <c r="Z19" s="36">
        <v>55</v>
      </c>
      <c r="AA19" s="36"/>
      <c r="AB19" s="25">
        <f t="shared" si="0"/>
        <v>1</v>
      </c>
      <c r="AC19" s="25">
        <f t="shared" si="1"/>
        <v>1</v>
      </c>
      <c r="AD19" s="25">
        <f t="shared" si="2"/>
        <v>0</v>
      </c>
      <c r="AE19" s="27">
        <f t="shared" si="3"/>
        <v>2</v>
      </c>
      <c r="AF19" s="37">
        <f t="shared" si="4"/>
        <v>0.06297229219143577</v>
      </c>
      <c r="AH19" s="27"/>
      <c r="AI19" s="25"/>
      <c r="AJ19" s="25"/>
      <c r="AK19" s="55"/>
      <c r="AM19" s="28">
        <f>AM18/AM17%</f>
        <v>87.85444234404537</v>
      </c>
      <c r="AN19" s="29">
        <f>AN18/AN17%</f>
        <v>87.75933609958506</v>
      </c>
      <c r="AO19" s="29">
        <f>AO18/AO17%</f>
        <v>87.5</v>
      </c>
      <c r="AP19" s="49">
        <f>AP18/AP17%</f>
        <v>87.81486146095718</v>
      </c>
      <c r="AQ19" s="29" t="s">
        <v>27</v>
      </c>
      <c r="AR19" s="29"/>
      <c r="AS19" s="29"/>
      <c r="AT19" s="30"/>
    </row>
    <row r="20" spans="1:37" ht="15.75" thickBot="1">
      <c r="A20" s="3">
        <v>56</v>
      </c>
      <c r="B20" s="4">
        <v>2</v>
      </c>
      <c r="C20" s="4">
        <v>0</v>
      </c>
      <c r="D20" s="4">
        <v>0</v>
      </c>
      <c r="F20" s="3">
        <v>56</v>
      </c>
      <c r="G20" s="4">
        <v>4</v>
      </c>
      <c r="H20" s="4">
        <v>0</v>
      </c>
      <c r="I20" s="4">
        <v>1</v>
      </c>
      <c r="K20" s="3">
        <v>56</v>
      </c>
      <c r="L20" s="4">
        <v>12</v>
      </c>
      <c r="M20" s="4">
        <v>0</v>
      </c>
      <c r="N20" s="4">
        <v>0</v>
      </c>
      <c r="P20" s="3">
        <v>56</v>
      </c>
      <c r="Q20" s="4">
        <v>3</v>
      </c>
      <c r="R20" s="4">
        <v>1</v>
      </c>
      <c r="S20" s="4">
        <v>3</v>
      </c>
      <c r="U20" s="3">
        <v>56</v>
      </c>
      <c r="V20" s="4">
        <v>1</v>
      </c>
      <c r="W20" s="4">
        <v>2</v>
      </c>
      <c r="X20" s="4">
        <v>0</v>
      </c>
      <c r="Y20" s="4"/>
      <c r="Z20" s="36">
        <v>56</v>
      </c>
      <c r="AA20" s="36" t="s">
        <v>14</v>
      </c>
      <c r="AB20" s="25">
        <f t="shared" si="0"/>
        <v>22</v>
      </c>
      <c r="AC20" s="25">
        <f t="shared" si="1"/>
        <v>3</v>
      </c>
      <c r="AD20" s="25">
        <f t="shared" si="2"/>
        <v>4</v>
      </c>
      <c r="AE20" s="27">
        <f t="shared" si="3"/>
        <v>29</v>
      </c>
      <c r="AF20" s="37">
        <f t="shared" si="4"/>
        <v>0.9130982367758186</v>
      </c>
      <c r="AH20" s="27">
        <f>AB20/$AM$11%</f>
        <v>1.183431952662722</v>
      </c>
      <c r="AI20" s="25">
        <f>AC20/$AN$11%</f>
        <v>0.35460992907801414</v>
      </c>
      <c r="AJ20" s="25">
        <f>AD20/$AO$11%</f>
        <v>4.761904761904762</v>
      </c>
      <c r="AK20" s="55">
        <f>AJ20-AH20</f>
        <v>3.57847280924204</v>
      </c>
    </row>
    <row r="21" spans="1:46" ht="15">
      <c r="A21" s="3">
        <v>58</v>
      </c>
      <c r="B21" s="4">
        <v>15</v>
      </c>
      <c r="C21" s="4">
        <v>7</v>
      </c>
      <c r="D21" s="4">
        <v>0</v>
      </c>
      <c r="F21" s="3">
        <v>58</v>
      </c>
      <c r="G21" s="4">
        <v>23</v>
      </c>
      <c r="H21" s="4">
        <v>5</v>
      </c>
      <c r="I21" s="4">
        <v>3</v>
      </c>
      <c r="K21" s="3">
        <v>58</v>
      </c>
      <c r="L21" s="4">
        <v>24</v>
      </c>
      <c r="M21" s="4">
        <v>2</v>
      </c>
      <c r="N21" s="4">
        <v>0</v>
      </c>
      <c r="P21" s="3">
        <v>58</v>
      </c>
      <c r="Q21" s="4">
        <v>9</v>
      </c>
      <c r="R21" s="4">
        <v>4</v>
      </c>
      <c r="S21" s="4">
        <v>0</v>
      </c>
      <c r="U21" s="3">
        <v>58</v>
      </c>
      <c r="V21" s="4">
        <v>10</v>
      </c>
      <c r="W21" s="4">
        <v>11</v>
      </c>
      <c r="X21" s="4">
        <v>0</v>
      </c>
      <c r="Y21" s="4"/>
      <c r="Z21" s="36">
        <v>58</v>
      </c>
      <c r="AA21" s="36" t="s">
        <v>14</v>
      </c>
      <c r="AB21" s="25">
        <f t="shared" si="0"/>
        <v>81</v>
      </c>
      <c r="AC21" s="25">
        <f t="shared" si="1"/>
        <v>29</v>
      </c>
      <c r="AD21" s="25">
        <f t="shared" si="2"/>
        <v>3</v>
      </c>
      <c r="AE21" s="27">
        <f t="shared" si="3"/>
        <v>113</v>
      </c>
      <c r="AF21" s="37">
        <f t="shared" si="4"/>
        <v>3.5579345088161207</v>
      </c>
      <c r="AH21" s="27">
        <f>AB21/$AM$11%</f>
        <v>4.357181280258203</v>
      </c>
      <c r="AI21" s="25">
        <f>AC21/$AN$11%</f>
        <v>3.4278959810874703</v>
      </c>
      <c r="AJ21" s="25">
        <f>AD21/$AO$11%</f>
        <v>3.5714285714285716</v>
      </c>
      <c r="AK21" s="55">
        <f>AJ21-AH21</f>
        <v>-0.7857527088296314</v>
      </c>
      <c r="AM21" s="22" t="s">
        <v>31</v>
      </c>
      <c r="AN21" s="23"/>
      <c r="AO21" s="23"/>
      <c r="AP21" s="23"/>
      <c r="AQ21" s="23"/>
      <c r="AR21" s="23"/>
      <c r="AS21" s="23"/>
      <c r="AT21" s="24"/>
    </row>
    <row r="22" spans="1:46" ht="15">
      <c r="A22" s="3">
        <v>59</v>
      </c>
      <c r="B22" s="4">
        <v>3</v>
      </c>
      <c r="C22" s="4">
        <v>3</v>
      </c>
      <c r="D22" s="4">
        <v>0</v>
      </c>
      <c r="F22" s="3">
        <v>59</v>
      </c>
      <c r="G22" s="4">
        <v>19</v>
      </c>
      <c r="H22" s="4">
        <v>5</v>
      </c>
      <c r="I22" s="4">
        <v>3</v>
      </c>
      <c r="K22" s="3">
        <v>59</v>
      </c>
      <c r="L22" s="4">
        <v>16</v>
      </c>
      <c r="M22" s="4">
        <v>0</v>
      </c>
      <c r="N22" s="4">
        <v>0</v>
      </c>
      <c r="P22" s="3">
        <v>59</v>
      </c>
      <c r="Q22" s="4">
        <v>5</v>
      </c>
      <c r="R22" s="4">
        <v>7</v>
      </c>
      <c r="S22" s="4">
        <v>1</v>
      </c>
      <c r="U22" s="3">
        <v>59</v>
      </c>
      <c r="V22" s="4">
        <v>4</v>
      </c>
      <c r="W22" s="4">
        <v>2</v>
      </c>
      <c r="X22" s="4">
        <v>0</v>
      </c>
      <c r="Y22" s="4"/>
      <c r="Z22" s="36">
        <v>59</v>
      </c>
      <c r="AA22" s="36" t="s">
        <v>14</v>
      </c>
      <c r="AB22" s="25">
        <f t="shared" si="0"/>
        <v>47</v>
      </c>
      <c r="AC22" s="25">
        <f t="shared" si="1"/>
        <v>17</v>
      </c>
      <c r="AD22" s="25">
        <f t="shared" si="2"/>
        <v>4</v>
      </c>
      <c r="AE22" s="27">
        <f t="shared" si="3"/>
        <v>68</v>
      </c>
      <c r="AF22" s="37">
        <f t="shared" si="4"/>
        <v>2.141057934508816</v>
      </c>
      <c r="AH22" s="27">
        <f>AB22/$AM$11%</f>
        <v>2.5282409897794516</v>
      </c>
      <c r="AI22" s="25">
        <f>AC22/$AN$11%</f>
        <v>2.0094562647754137</v>
      </c>
      <c r="AJ22" s="25">
        <f>AD22/$AO$11%</f>
        <v>4.761904761904762</v>
      </c>
      <c r="AK22" s="55">
        <f>AJ22-AH22</f>
        <v>2.2336637721253103</v>
      </c>
      <c r="AM22" s="27" t="s">
        <v>36</v>
      </c>
      <c r="AN22" s="25"/>
      <c r="AO22" s="25"/>
      <c r="AP22" s="25"/>
      <c r="AQ22" s="25"/>
      <c r="AR22" s="25"/>
      <c r="AS22" s="25"/>
      <c r="AT22" s="26"/>
    </row>
    <row r="23" spans="1:46" ht="15">
      <c r="A23" s="3">
        <v>61</v>
      </c>
      <c r="B23" s="4">
        <v>2</v>
      </c>
      <c r="C23" s="4">
        <v>1</v>
      </c>
      <c r="D23" s="4">
        <v>0</v>
      </c>
      <c r="F23" s="3">
        <v>61</v>
      </c>
      <c r="G23" s="4">
        <v>2</v>
      </c>
      <c r="H23" s="4">
        <v>1</v>
      </c>
      <c r="I23" s="4">
        <v>0</v>
      </c>
      <c r="K23" s="3">
        <v>61</v>
      </c>
      <c r="L23" s="4">
        <v>4</v>
      </c>
      <c r="M23" s="4">
        <v>0</v>
      </c>
      <c r="N23" s="4">
        <v>0</v>
      </c>
      <c r="P23" s="3">
        <v>61</v>
      </c>
      <c r="Q23" s="4">
        <v>2</v>
      </c>
      <c r="R23" s="4">
        <v>0</v>
      </c>
      <c r="S23" s="4">
        <v>0</v>
      </c>
      <c r="U23" s="3">
        <v>61</v>
      </c>
      <c r="V23" s="4">
        <v>2</v>
      </c>
      <c r="W23" s="4">
        <v>3</v>
      </c>
      <c r="X23" s="4">
        <v>0</v>
      </c>
      <c r="Y23" s="4"/>
      <c r="Z23" s="36">
        <v>61</v>
      </c>
      <c r="AA23" s="36"/>
      <c r="AB23" s="25">
        <f t="shared" si="0"/>
        <v>12</v>
      </c>
      <c r="AC23" s="25">
        <f t="shared" si="1"/>
        <v>5</v>
      </c>
      <c r="AD23" s="25">
        <f t="shared" si="2"/>
        <v>0</v>
      </c>
      <c r="AE23" s="27">
        <f t="shared" si="3"/>
        <v>17</v>
      </c>
      <c r="AF23" s="37">
        <f t="shared" si="4"/>
        <v>0.535264483627204</v>
      </c>
      <c r="AH23" s="27"/>
      <c r="AI23" s="25"/>
      <c r="AJ23" s="25"/>
      <c r="AK23" s="55"/>
      <c r="AM23" s="27" t="s">
        <v>34</v>
      </c>
      <c r="AN23" s="25"/>
      <c r="AO23" s="25"/>
      <c r="AP23" s="25"/>
      <c r="AQ23" s="25"/>
      <c r="AR23" s="25"/>
      <c r="AS23" s="25"/>
      <c r="AT23" s="26"/>
    </row>
    <row r="24" spans="1:46" ht="15">
      <c r="A24" s="3">
        <v>62</v>
      </c>
      <c r="B24" s="4">
        <v>2</v>
      </c>
      <c r="C24" s="4">
        <v>1</v>
      </c>
      <c r="D24" s="4">
        <v>0</v>
      </c>
      <c r="F24" s="3">
        <v>62</v>
      </c>
      <c r="G24" s="4">
        <v>1</v>
      </c>
      <c r="H24" s="4">
        <v>1</v>
      </c>
      <c r="I24" s="4">
        <v>0</v>
      </c>
      <c r="K24" s="3">
        <v>62</v>
      </c>
      <c r="L24" s="4">
        <v>1</v>
      </c>
      <c r="M24" s="4">
        <v>1</v>
      </c>
      <c r="N24" s="4">
        <v>0</v>
      </c>
      <c r="P24" s="3">
        <v>62</v>
      </c>
      <c r="Q24" s="4">
        <v>2</v>
      </c>
      <c r="R24" s="4">
        <v>0</v>
      </c>
      <c r="S24" s="4">
        <v>0</v>
      </c>
      <c r="U24" s="3">
        <v>62</v>
      </c>
      <c r="V24" s="4">
        <v>2</v>
      </c>
      <c r="W24" s="4">
        <v>3</v>
      </c>
      <c r="X24" s="4">
        <v>0</v>
      </c>
      <c r="Y24" s="4"/>
      <c r="Z24" s="36">
        <v>62</v>
      </c>
      <c r="AA24" s="36"/>
      <c r="AB24" s="25">
        <f t="shared" si="0"/>
        <v>8</v>
      </c>
      <c r="AC24" s="25">
        <f t="shared" si="1"/>
        <v>6</v>
      </c>
      <c r="AD24" s="25">
        <f t="shared" si="2"/>
        <v>0</v>
      </c>
      <c r="AE24" s="27">
        <f t="shared" si="3"/>
        <v>14</v>
      </c>
      <c r="AF24" s="37">
        <f t="shared" si="4"/>
        <v>0.44080604534005036</v>
      </c>
      <c r="AH24" s="27"/>
      <c r="AI24" s="25"/>
      <c r="AJ24" s="25"/>
      <c r="AK24" s="55"/>
      <c r="AM24" s="27" t="s">
        <v>32</v>
      </c>
      <c r="AN24" s="25"/>
      <c r="AO24" s="25"/>
      <c r="AP24" s="25"/>
      <c r="AQ24" s="25"/>
      <c r="AR24" s="25"/>
      <c r="AS24" s="25"/>
      <c r="AT24" s="26"/>
    </row>
    <row r="25" spans="1:46" ht="15.75" thickBot="1">
      <c r="A25" s="3">
        <v>64</v>
      </c>
      <c r="B25" s="4">
        <v>0</v>
      </c>
      <c r="C25" s="4">
        <v>0</v>
      </c>
      <c r="D25" s="4">
        <v>0</v>
      </c>
      <c r="F25" s="3">
        <v>64</v>
      </c>
      <c r="G25" s="4">
        <v>0</v>
      </c>
      <c r="H25" s="4">
        <v>0</v>
      </c>
      <c r="I25" s="4">
        <v>0</v>
      </c>
      <c r="K25" s="3">
        <v>64</v>
      </c>
      <c r="L25" s="4">
        <v>0</v>
      </c>
      <c r="M25" s="4">
        <v>0</v>
      </c>
      <c r="N25" s="4">
        <v>0</v>
      </c>
      <c r="P25" s="3">
        <v>64</v>
      </c>
      <c r="Q25" s="4">
        <v>0</v>
      </c>
      <c r="R25" s="4">
        <v>0</v>
      </c>
      <c r="S25" s="4">
        <v>0</v>
      </c>
      <c r="U25" s="3">
        <v>64</v>
      </c>
      <c r="V25" s="4">
        <v>0</v>
      </c>
      <c r="W25" s="4">
        <v>1</v>
      </c>
      <c r="X25" s="4">
        <v>0</v>
      </c>
      <c r="Y25" s="4"/>
      <c r="Z25" s="36">
        <v>64</v>
      </c>
      <c r="AA25" s="36"/>
      <c r="AB25" s="25">
        <f t="shared" si="0"/>
        <v>0</v>
      </c>
      <c r="AC25" s="25">
        <f t="shared" si="1"/>
        <v>1</v>
      </c>
      <c r="AD25" s="25">
        <f t="shared" si="2"/>
        <v>0</v>
      </c>
      <c r="AE25" s="27">
        <f t="shared" si="3"/>
        <v>1</v>
      </c>
      <c r="AF25" s="37">
        <f t="shared" si="4"/>
        <v>0.031486146095717885</v>
      </c>
      <c r="AH25" s="27"/>
      <c r="AI25" s="25"/>
      <c r="AJ25" s="25"/>
      <c r="AK25" s="55"/>
      <c r="AM25" s="52" t="s">
        <v>33</v>
      </c>
      <c r="AN25" s="44"/>
      <c r="AO25" s="44"/>
      <c r="AP25" s="44"/>
      <c r="AQ25" s="44"/>
      <c r="AR25" s="44"/>
      <c r="AS25" s="44"/>
      <c r="AT25" s="45"/>
    </row>
    <row r="26" spans="1:37" ht="15">
      <c r="A26" s="3">
        <v>66</v>
      </c>
      <c r="B26" s="4">
        <v>6</v>
      </c>
      <c r="C26" s="4">
        <v>7</v>
      </c>
      <c r="D26" s="4">
        <v>0</v>
      </c>
      <c r="F26" s="3">
        <v>66</v>
      </c>
      <c r="G26" s="4">
        <v>20</v>
      </c>
      <c r="H26" s="4">
        <v>6</v>
      </c>
      <c r="I26" s="4">
        <v>2</v>
      </c>
      <c r="K26" s="3">
        <v>66</v>
      </c>
      <c r="L26" s="4">
        <v>17</v>
      </c>
      <c r="M26" s="4">
        <v>2</v>
      </c>
      <c r="N26" s="4">
        <v>0</v>
      </c>
      <c r="P26" s="3">
        <v>66</v>
      </c>
      <c r="Q26" s="4">
        <v>4</v>
      </c>
      <c r="R26" s="4">
        <v>7</v>
      </c>
      <c r="S26" s="4">
        <v>0</v>
      </c>
      <c r="U26" s="3">
        <v>66</v>
      </c>
      <c r="V26" s="4">
        <v>5</v>
      </c>
      <c r="W26" s="4">
        <v>7</v>
      </c>
      <c r="X26" s="4">
        <v>0</v>
      </c>
      <c r="Y26" s="4"/>
      <c r="Z26" s="36">
        <v>66</v>
      </c>
      <c r="AA26" s="36"/>
      <c r="AB26" s="25">
        <f t="shared" si="0"/>
        <v>52</v>
      </c>
      <c r="AC26" s="25">
        <f t="shared" si="1"/>
        <v>29</v>
      </c>
      <c r="AD26" s="25">
        <f t="shared" si="2"/>
        <v>2</v>
      </c>
      <c r="AE26" s="27">
        <f t="shared" si="3"/>
        <v>83</v>
      </c>
      <c r="AF26" s="37">
        <f t="shared" si="4"/>
        <v>2.613350125944584</v>
      </c>
      <c r="AH26" s="27"/>
      <c r="AI26" s="25"/>
      <c r="AJ26" s="25"/>
      <c r="AK26" s="55"/>
    </row>
    <row r="27" spans="1:46" ht="15.75" thickBot="1">
      <c r="A27" s="3">
        <v>67</v>
      </c>
      <c r="B27" s="4">
        <v>3</v>
      </c>
      <c r="C27" s="4">
        <v>0</v>
      </c>
      <c r="D27" s="4">
        <v>0</v>
      </c>
      <c r="F27" s="3">
        <v>67</v>
      </c>
      <c r="G27" s="4">
        <v>5</v>
      </c>
      <c r="H27" s="4">
        <v>0</v>
      </c>
      <c r="I27" s="4">
        <v>0</v>
      </c>
      <c r="K27" s="3">
        <v>67</v>
      </c>
      <c r="L27" s="4">
        <v>4</v>
      </c>
      <c r="M27" s="4">
        <v>0</v>
      </c>
      <c r="N27" s="4">
        <v>0</v>
      </c>
      <c r="P27" s="3">
        <v>67</v>
      </c>
      <c r="Q27" s="4">
        <v>0</v>
      </c>
      <c r="R27" s="4">
        <v>1</v>
      </c>
      <c r="S27" s="4">
        <v>1</v>
      </c>
      <c r="U27" s="3">
        <v>67</v>
      </c>
      <c r="V27" s="4">
        <v>5</v>
      </c>
      <c r="W27" s="4">
        <v>1</v>
      </c>
      <c r="X27" s="4">
        <v>0</v>
      </c>
      <c r="Y27" s="4"/>
      <c r="Z27" s="36">
        <v>67</v>
      </c>
      <c r="AA27" s="36"/>
      <c r="AB27" s="25">
        <f t="shared" si="0"/>
        <v>17</v>
      </c>
      <c r="AC27" s="25">
        <f t="shared" si="1"/>
        <v>2</v>
      </c>
      <c r="AD27" s="25">
        <f t="shared" si="2"/>
        <v>1</v>
      </c>
      <c r="AE27" s="27">
        <f t="shared" si="3"/>
        <v>20</v>
      </c>
      <c r="AF27" s="37">
        <f t="shared" si="4"/>
        <v>0.6297229219143576</v>
      </c>
      <c r="AH27" s="27"/>
      <c r="AI27" s="25"/>
      <c r="AJ27" s="25"/>
      <c r="AK27" s="55"/>
      <c r="AM27" s="51"/>
      <c r="AN27" s="51"/>
      <c r="AO27" s="51"/>
      <c r="AP27" s="51"/>
      <c r="AQ27" s="13"/>
      <c r="AR27" s="13"/>
      <c r="AS27" s="13"/>
      <c r="AT27" s="13"/>
    </row>
    <row r="28" spans="1:46" ht="15.75" thickBot="1">
      <c r="A28" s="3">
        <v>68</v>
      </c>
      <c r="B28" s="4">
        <v>4</v>
      </c>
      <c r="C28" s="4">
        <v>2</v>
      </c>
      <c r="D28" s="4">
        <v>0</v>
      </c>
      <c r="F28" s="3">
        <v>68</v>
      </c>
      <c r="G28" s="4">
        <v>2</v>
      </c>
      <c r="H28" s="4">
        <v>4</v>
      </c>
      <c r="I28" s="4">
        <v>0</v>
      </c>
      <c r="K28" s="3">
        <v>68</v>
      </c>
      <c r="L28" s="4">
        <v>7</v>
      </c>
      <c r="M28" s="4">
        <v>0</v>
      </c>
      <c r="N28" s="4">
        <v>0</v>
      </c>
      <c r="P28" s="3">
        <v>68</v>
      </c>
      <c r="Q28" s="4">
        <v>1</v>
      </c>
      <c r="R28" s="4">
        <v>0</v>
      </c>
      <c r="S28" s="4">
        <v>1</v>
      </c>
      <c r="U28" s="3">
        <v>68</v>
      </c>
      <c r="V28" s="4">
        <v>4</v>
      </c>
      <c r="W28" s="4">
        <v>1</v>
      </c>
      <c r="X28" s="4">
        <v>0</v>
      </c>
      <c r="Y28" s="4"/>
      <c r="Z28" s="36">
        <v>68</v>
      </c>
      <c r="AA28" s="36" t="s">
        <v>14</v>
      </c>
      <c r="AB28" s="25">
        <f t="shared" si="0"/>
        <v>18</v>
      </c>
      <c r="AC28" s="25">
        <f t="shared" si="1"/>
        <v>7</v>
      </c>
      <c r="AD28" s="25">
        <f t="shared" si="2"/>
        <v>1</v>
      </c>
      <c r="AE28" s="27">
        <f t="shared" si="3"/>
        <v>26</v>
      </c>
      <c r="AF28" s="37">
        <f t="shared" si="4"/>
        <v>0.818639798488665</v>
      </c>
      <c r="AH28" s="27">
        <f>AB28/$AM$11%</f>
        <v>0.9682625067240452</v>
      </c>
      <c r="AI28" s="25">
        <f>AC28/$AN$11%</f>
        <v>0.8274231678486996</v>
      </c>
      <c r="AJ28" s="25">
        <f>AD28/$AO$11%</f>
        <v>1.1904761904761905</v>
      </c>
      <c r="AK28" s="55">
        <f>AJ28-AH28</f>
        <v>0.22221368375214523</v>
      </c>
      <c r="AM28" s="56" t="s">
        <v>29</v>
      </c>
      <c r="AN28" s="18"/>
      <c r="AO28" s="18"/>
      <c r="AP28" s="18"/>
      <c r="AQ28" s="18"/>
      <c r="AR28" s="18"/>
      <c r="AS28" s="18"/>
      <c r="AT28" s="32"/>
    </row>
    <row r="29" spans="1:46" ht="15.75" thickBot="1">
      <c r="A29" s="3">
        <v>69</v>
      </c>
      <c r="B29" s="4">
        <v>0</v>
      </c>
      <c r="C29" s="4">
        <v>0</v>
      </c>
      <c r="D29" s="4">
        <v>0</v>
      </c>
      <c r="F29" s="3">
        <v>69</v>
      </c>
      <c r="G29" s="4">
        <v>0</v>
      </c>
      <c r="H29" s="4">
        <v>0</v>
      </c>
      <c r="I29" s="4">
        <v>0</v>
      </c>
      <c r="K29" s="3">
        <v>69</v>
      </c>
      <c r="L29" s="4">
        <v>0</v>
      </c>
      <c r="M29" s="4">
        <v>1</v>
      </c>
      <c r="N29" s="4">
        <v>0</v>
      </c>
      <c r="P29" s="3">
        <v>69</v>
      </c>
      <c r="Q29" s="4">
        <v>0</v>
      </c>
      <c r="R29" s="4">
        <v>0</v>
      </c>
      <c r="S29" s="4">
        <v>0</v>
      </c>
      <c r="U29" s="3">
        <v>69</v>
      </c>
      <c r="V29" s="4">
        <v>0</v>
      </c>
      <c r="W29" s="4">
        <v>0</v>
      </c>
      <c r="X29" s="4">
        <v>0</v>
      </c>
      <c r="Y29" s="4"/>
      <c r="Z29" s="36">
        <v>69</v>
      </c>
      <c r="AA29" s="36"/>
      <c r="AB29" s="25">
        <f t="shared" si="0"/>
        <v>0</v>
      </c>
      <c r="AC29" s="25">
        <f t="shared" si="1"/>
        <v>1</v>
      </c>
      <c r="AD29" s="25">
        <f t="shared" si="2"/>
        <v>0</v>
      </c>
      <c r="AE29" s="27">
        <f t="shared" si="3"/>
        <v>1</v>
      </c>
      <c r="AF29" s="37">
        <f t="shared" si="4"/>
        <v>0.031486146095717885</v>
      </c>
      <c r="AH29" s="27"/>
      <c r="AI29" s="25"/>
      <c r="AJ29" s="25"/>
      <c r="AK29" s="55"/>
      <c r="AM29" s="39" t="s">
        <v>30</v>
      </c>
      <c r="AN29" s="31"/>
      <c r="AO29" s="31"/>
      <c r="AP29" s="31"/>
      <c r="AQ29" s="31"/>
      <c r="AR29" s="31"/>
      <c r="AS29" s="31"/>
      <c r="AT29" s="32"/>
    </row>
    <row r="30" spans="1:46" ht="15.75" thickBot="1">
      <c r="A30" s="3">
        <v>70</v>
      </c>
      <c r="B30" s="4">
        <v>4</v>
      </c>
      <c r="C30" s="4">
        <v>0</v>
      </c>
      <c r="D30" s="4">
        <v>0</v>
      </c>
      <c r="F30" s="3">
        <v>70</v>
      </c>
      <c r="G30" s="4">
        <v>2</v>
      </c>
      <c r="H30" s="4">
        <v>0</v>
      </c>
      <c r="I30" s="4">
        <v>1</v>
      </c>
      <c r="K30" s="3">
        <v>70</v>
      </c>
      <c r="L30" s="4">
        <v>5</v>
      </c>
      <c r="M30" s="4">
        <v>0</v>
      </c>
      <c r="N30" s="4">
        <v>0</v>
      </c>
      <c r="P30" s="3">
        <v>70</v>
      </c>
      <c r="Q30" s="4">
        <v>4</v>
      </c>
      <c r="R30" s="4">
        <v>2</v>
      </c>
      <c r="S30" s="4">
        <v>0</v>
      </c>
      <c r="U30" s="3">
        <v>70</v>
      </c>
      <c r="V30" s="4">
        <v>2</v>
      </c>
      <c r="W30" s="4">
        <v>0</v>
      </c>
      <c r="X30" s="4">
        <v>0</v>
      </c>
      <c r="Y30" s="4"/>
      <c r="Z30" s="36">
        <v>70</v>
      </c>
      <c r="AA30" s="36"/>
      <c r="AB30" s="25">
        <f t="shared" si="0"/>
        <v>17</v>
      </c>
      <c r="AC30" s="25">
        <f t="shared" si="1"/>
        <v>2</v>
      </c>
      <c r="AD30" s="25">
        <f t="shared" si="2"/>
        <v>1</v>
      </c>
      <c r="AE30" s="27">
        <f t="shared" si="3"/>
        <v>20</v>
      </c>
      <c r="AF30" s="37">
        <f t="shared" si="4"/>
        <v>0.6297229219143576</v>
      </c>
      <c r="AH30" s="27"/>
      <c r="AI30" s="25"/>
      <c r="AJ30" s="25"/>
      <c r="AK30" s="55"/>
      <c r="AM30" s="39" t="s">
        <v>35</v>
      </c>
      <c r="AN30" s="31"/>
      <c r="AO30" s="31"/>
      <c r="AP30" s="31"/>
      <c r="AQ30" s="31"/>
      <c r="AR30" s="31"/>
      <c r="AS30" s="31"/>
      <c r="AT30" s="32"/>
    </row>
    <row r="31" spans="1:37" ht="15">
      <c r="A31" s="3">
        <v>71</v>
      </c>
      <c r="B31" s="4">
        <v>0</v>
      </c>
      <c r="C31" s="4">
        <v>0</v>
      </c>
      <c r="D31" s="4">
        <v>0</v>
      </c>
      <c r="F31" s="3">
        <v>71</v>
      </c>
      <c r="G31" s="4">
        <v>0</v>
      </c>
      <c r="H31" s="4">
        <v>0</v>
      </c>
      <c r="I31" s="4">
        <v>0</v>
      </c>
      <c r="K31" s="3">
        <v>71</v>
      </c>
      <c r="L31" s="4">
        <v>1</v>
      </c>
      <c r="M31" s="4">
        <v>0</v>
      </c>
      <c r="N31" s="4">
        <v>0</v>
      </c>
      <c r="P31" s="3">
        <v>71</v>
      </c>
      <c r="Q31" s="4">
        <v>1</v>
      </c>
      <c r="R31" s="4">
        <v>0</v>
      </c>
      <c r="S31" s="4">
        <v>0</v>
      </c>
      <c r="U31" s="3">
        <v>71</v>
      </c>
      <c r="V31" s="4">
        <v>0</v>
      </c>
      <c r="W31" s="4">
        <v>0</v>
      </c>
      <c r="X31" s="4">
        <v>0</v>
      </c>
      <c r="Y31" s="4"/>
      <c r="Z31" s="36">
        <v>71</v>
      </c>
      <c r="AA31" s="36"/>
      <c r="AB31" s="25">
        <f t="shared" si="0"/>
        <v>2</v>
      </c>
      <c r="AC31" s="25">
        <f t="shared" si="1"/>
        <v>0</v>
      </c>
      <c r="AD31" s="25">
        <f t="shared" si="2"/>
        <v>0</v>
      </c>
      <c r="AE31" s="27">
        <f t="shared" si="3"/>
        <v>2</v>
      </c>
      <c r="AF31" s="37">
        <f t="shared" si="4"/>
        <v>0.06297229219143577</v>
      </c>
      <c r="AH31" s="27"/>
      <c r="AI31" s="25"/>
      <c r="AJ31" s="25"/>
      <c r="AK31" s="55"/>
    </row>
    <row r="32" spans="1:37" ht="15">
      <c r="A32" s="3">
        <v>72</v>
      </c>
      <c r="B32" s="4">
        <v>1</v>
      </c>
      <c r="C32" s="4">
        <v>0</v>
      </c>
      <c r="D32" s="4">
        <v>0</v>
      </c>
      <c r="F32" s="3">
        <v>72</v>
      </c>
      <c r="G32" s="4">
        <v>1</v>
      </c>
      <c r="H32" s="4">
        <v>0</v>
      </c>
      <c r="I32" s="4">
        <v>0</v>
      </c>
      <c r="K32" s="3">
        <v>72</v>
      </c>
      <c r="L32" s="4">
        <v>0</v>
      </c>
      <c r="M32" s="4">
        <v>0</v>
      </c>
      <c r="N32" s="4">
        <v>0</v>
      </c>
      <c r="P32" s="3">
        <v>72</v>
      </c>
      <c r="Q32" s="4">
        <v>0</v>
      </c>
      <c r="R32" s="4">
        <v>0</v>
      </c>
      <c r="S32" s="4">
        <v>0</v>
      </c>
      <c r="U32" s="3">
        <v>72</v>
      </c>
      <c r="V32" s="4">
        <v>0</v>
      </c>
      <c r="W32" s="4">
        <v>1</v>
      </c>
      <c r="X32" s="4">
        <v>0</v>
      </c>
      <c r="Y32" s="4"/>
      <c r="Z32" s="36">
        <v>72</v>
      </c>
      <c r="AA32" s="36"/>
      <c r="AB32" s="25">
        <f t="shared" si="0"/>
        <v>2</v>
      </c>
      <c r="AC32" s="25">
        <f t="shared" si="1"/>
        <v>1</v>
      </c>
      <c r="AD32" s="25">
        <f t="shared" si="2"/>
        <v>0</v>
      </c>
      <c r="AE32" s="27">
        <f t="shared" si="3"/>
        <v>3</v>
      </c>
      <c r="AF32" s="37">
        <f t="shared" si="4"/>
        <v>0.09445843828715365</v>
      </c>
      <c r="AH32" s="27"/>
      <c r="AI32" s="25"/>
      <c r="AJ32" s="25"/>
      <c r="AK32" s="55"/>
    </row>
    <row r="33" spans="1:37" ht="15">
      <c r="A33" s="3">
        <v>73</v>
      </c>
      <c r="B33" s="4">
        <v>3</v>
      </c>
      <c r="C33" s="4">
        <v>1</v>
      </c>
      <c r="D33" s="4">
        <v>0</v>
      </c>
      <c r="F33" s="3">
        <v>73</v>
      </c>
      <c r="G33" s="4">
        <v>7</v>
      </c>
      <c r="H33" s="4">
        <v>2</v>
      </c>
      <c r="I33" s="4">
        <v>1</v>
      </c>
      <c r="K33" s="3">
        <v>73</v>
      </c>
      <c r="L33" s="4">
        <v>9</v>
      </c>
      <c r="M33" s="4">
        <v>1</v>
      </c>
      <c r="N33" s="4">
        <v>0</v>
      </c>
      <c r="P33" s="3">
        <v>73</v>
      </c>
      <c r="Q33" s="4">
        <v>3</v>
      </c>
      <c r="R33" s="4">
        <v>0</v>
      </c>
      <c r="S33" s="4">
        <v>0</v>
      </c>
      <c r="U33" s="3">
        <v>73</v>
      </c>
      <c r="V33" s="4">
        <v>1</v>
      </c>
      <c r="W33" s="4">
        <v>1</v>
      </c>
      <c r="X33" s="4">
        <v>0</v>
      </c>
      <c r="Y33" s="4"/>
      <c r="Z33" s="36">
        <v>73</v>
      </c>
      <c r="AA33" s="36" t="s">
        <v>14</v>
      </c>
      <c r="AB33" s="25">
        <f t="shared" si="0"/>
        <v>23</v>
      </c>
      <c r="AC33" s="25">
        <f t="shared" si="1"/>
        <v>5</v>
      </c>
      <c r="AD33" s="25">
        <f t="shared" si="2"/>
        <v>1</v>
      </c>
      <c r="AE33" s="27">
        <f t="shared" si="3"/>
        <v>29</v>
      </c>
      <c r="AF33" s="37">
        <f t="shared" si="4"/>
        <v>0.9130982367758186</v>
      </c>
      <c r="AH33" s="27">
        <f>AB33/$AM$11%</f>
        <v>1.237224314147391</v>
      </c>
      <c r="AI33" s="25">
        <f>AC33/$AN$11%</f>
        <v>0.5910165484633569</v>
      </c>
      <c r="AJ33" s="25">
        <f>AD33/$AO$11%</f>
        <v>1.1904761904761905</v>
      </c>
      <c r="AK33" s="55">
        <f>AJ33-AH33</f>
        <v>-0.046748123671200625</v>
      </c>
    </row>
    <row r="34" spans="1:37" ht="15">
      <c r="A34" s="3">
        <v>81</v>
      </c>
      <c r="B34" s="4">
        <v>0</v>
      </c>
      <c r="C34" s="4">
        <v>0</v>
      </c>
      <c r="D34" s="4">
        <v>0</v>
      </c>
      <c r="F34" s="3">
        <v>81</v>
      </c>
      <c r="G34" s="4">
        <v>1</v>
      </c>
      <c r="H34" s="4">
        <v>1</v>
      </c>
      <c r="I34" s="4">
        <v>0</v>
      </c>
      <c r="K34" s="3">
        <v>81</v>
      </c>
      <c r="L34" s="4">
        <v>1</v>
      </c>
      <c r="M34" s="4">
        <v>0</v>
      </c>
      <c r="N34" s="4">
        <v>0</v>
      </c>
      <c r="P34" s="3">
        <v>81</v>
      </c>
      <c r="Q34" s="4">
        <v>0</v>
      </c>
      <c r="R34" s="4">
        <v>0</v>
      </c>
      <c r="S34" s="4">
        <v>0</v>
      </c>
      <c r="U34" s="3">
        <v>81</v>
      </c>
      <c r="V34" s="4">
        <v>0</v>
      </c>
      <c r="W34" s="4">
        <v>0</v>
      </c>
      <c r="X34" s="4">
        <v>0</v>
      </c>
      <c r="Y34" s="4"/>
      <c r="Z34" s="36">
        <v>81</v>
      </c>
      <c r="AA34" s="36"/>
      <c r="AB34" s="25">
        <f t="shared" si="0"/>
        <v>2</v>
      </c>
      <c r="AC34" s="25">
        <f t="shared" si="1"/>
        <v>1</v>
      </c>
      <c r="AD34" s="25">
        <f t="shared" si="2"/>
        <v>0</v>
      </c>
      <c r="AE34" s="27">
        <f t="shared" si="3"/>
        <v>3</v>
      </c>
      <c r="AF34" s="37">
        <f t="shared" si="4"/>
        <v>0.09445843828715365</v>
      </c>
      <c r="AH34" s="27"/>
      <c r="AI34" s="25"/>
      <c r="AJ34" s="25"/>
      <c r="AK34" s="55"/>
    </row>
    <row r="35" spans="1:37" ht="15">
      <c r="A35" s="3">
        <v>82</v>
      </c>
      <c r="B35" s="4">
        <v>6</v>
      </c>
      <c r="C35" s="4">
        <v>6</v>
      </c>
      <c r="D35" s="4">
        <v>0</v>
      </c>
      <c r="F35" s="3">
        <v>82</v>
      </c>
      <c r="G35" s="4">
        <v>13</v>
      </c>
      <c r="H35" s="4">
        <v>4</v>
      </c>
      <c r="I35" s="4">
        <v>2</v>
      </c>
      <c r="K35" s="3">
        <v>82</v>
      </c>
      <c r="L35" s="4">
        <v>14</v>
      </c>
      <c r="M35" s="4">
        <v>6</v>
      </c>
      <c r="N35" s="4">
        <v>0</v>
      </c>
      <c r="P35" s="3">
        <v>82</v>
      </c>
      <c r="Q35" s="4">
        <v>5</v>
      </c>
      <c r="R35" s="4">
        <v>1</v>
      </c>
      <c r="S35" s="4">
        <v>0</v>
      </c>
      <c r="U35" s="3">
        <v>82</v>
      </c>
      <c r="V35" s="4">
        <v>5</v>
      </c>
      <c r="W35" s="4">
        <v>5</v>
      </c>
      <c r="X35" s="4">
        <v>0</v>
      </c>
      <c r="Y35" s="4"/>
      <c r="Z35" s="36">
        <v>82</v>
      </c>
      <c r="AA35" s="36" t="s">
        <v>14</v>
      </c>
      <c r="AB35" s="25">
        <f t="shared" si="0"/>
        <v>43</v>
      </c>
      <c r="AC35" s="25">
        <f t="shared" si="1"/>
        <v>22</v>
      </c>
      <c r="AD35" s="25">
        <f t="shared" si="2"/>
        <v>2</v>
      </c>
      <c r="AE35" s="27">
        <f t="shared" si="3"/>
        <v>67</v>
      </c>
      <c r="AF35" s="37">
        <f t="shared" si="4"/>
        <v>2.1095717884130982</v>
      </c>
      <c r="AH35" s="27">
        <f>AB35/$AM$11%</f>
        <v>2.3130715438407745</v>
      </c>
      <c r="AI35" s="25">
        <f>AC35/$AN$11%</f>
        <v>2.6004728132387704</v>
      </c>
      <c r="AJ35" s="25">
        <f>AD35/$AO$11%</f>
        <v>2.380952380952381</v>
      </c>
      <c r="AK35" s="55">
        <f>AJ35-AH35</f>
        <v>0.06788083711160642</v>
      </c>
    </row>
    <row r="36" spans="1:37" ht="15">
      <c r="A36" s="3">
        <v>83</v>
      </c>
      <c r="B36" s="4">
        <v>1</v>
      </c>
      <c r="C36" s="4">
        <v>0</v>
      </c>
      <c r="D36" s="4">
        <v>0</v>
      </c>
      <c r="F36" s="3">
        <v>83</v>
      </c>
      <c r="G36" s="4">
        <v>0</v>
      </c>
      <c r="H36" s="4">
        <v>0</v>
      </c>
      <c r="I36" s="4">
        <v>0</v>
      </c>
      <c r="K36" s="3">
        <v>83</v>
      </c>
      <c r="L36" s="4">
        <v>2</v>
      </c>
      <c r="M36" s="4">
        <v>0</v>
      </c>
      <c r="N36" s="4">
        <v>0</v>
      </c>
      <c r="P36" s="3">
        <v>83</v>
      </c>
      <c r="Q36" s="4">
        <v>0</v>
      </c>
      <c r="R36" s="4">
        <v>2</v>
      </c>
      <c r="S36" s="4">
        <v>1</v>
      </c>
      <c r="U36" s="3">
        <v>83</v>
      </c>
      <c r="V36" s="4">
        <v>1</v>
      </c>
      <c r="W36" s="4">
        <v>3</v>
      </c>
      <c r="X36" s="4">
        <v>0</v>
      </c>
      <c r="Y36" s="4"/>
      <c r="Z36" s="36">
        <v>83</v>
      </c>
      <c r="AA36" s="36"/>
      <c r="AB36" s="25">
        <f t="shared" si="0"/>
        <v>4</v>
      </c>
      <c r="AC36" s="25">
        <f t="shared" si="1"/>
        <v>5</v>
      </c>
      <c r="AD36" s="25">
        <f t="shared" si="2"/>
        <v>1</v>
      </c>
      <c r="AE36" s="27">
        <f t="shared" si="3"/>
        <v>10</v>
      </c>
      <c r="AF36" s="37">
        <f t="shared" si="4"/>
        <v>0.3148614609571788</v>
      </c>
      <c r="AH36" s="27"/>
      <c r="AI36" s="25"/>
      <c r="AJ36" s="25"/>
      <c r="AK36" s="55"/>
    </row>
    <row r="37" spans="1:37" ht="15">
      <c r="A37" s="3">
        <v>84</v>
      </c>
      <c r="B37" s="4">
        <v>0</v>
      </c>
      <c r="C37" s="4">
        <v>1</v>
      </c>
      <c r="D37" s="4">
        <v>0</v>
      </c>
      <c r="F37" s="3">
        <v>84</v>
      </c>
      <c r="G37" s="4">
        <v>1</v>
      </c>
      <c r="H37" s="4">
        <v>1</v>
      </c>
      <c r="I37" s="4">
        <v>0</v>
      </c>
      <c r="K37" s="3">
        <v>84</v>
      </c>
      <c r="L37" s="4">
        <v>5</v>
      </c>
      <c r="M37" s="4">
        <v>1</v>
      </c>
      <c r="N37" s="4">
        <v>0</v>
      </c>
      <c r="P37" s="3">
        <v>84</v>
      </c>
      <c r="Q37" s="4">
        <v>1</v>
      </c>
      <c r="R37" s="4">
        <v>1</v>
      </c>
      <c r="S37" s="4">
        <v>1</v>
      </c>
      <c r="U37" s="3">
        <v>84</v>
      </c>
      <c r="V37" s="4">
        <v>2</v>
      </c>
      <c r="W37" s="4">
        <v>2</v>
      </c>
      <c r="X37" s="4">
        <v>0</v>
      </c>
      <c r="Y37" s="4"/>
      <c r="Z37" s="36">
        <v>84</v>
      </c>
      <c r="AA37" s="36"/>
      <c r="AB37" s="25">
        <f t="shared" si="0"/>
        <v>9</v>
      </c>
      <c r="AC37" s="25">
        <f t="shared" si="1"/>
        <v>6</v>
      </c>
      <c r="AD37" s="25">
        <f t="shared" si="2"/>
        <v>1</v>
      </c>
      <c r="AE37" s="27">
        <f t="shared" si="3"/>
        <v>16</v>
      </c>
      <c r="AF37" s="37">
        <f t="shared" si="4"/>
        <v>0.5037783375314862</v>
      </c>
      <c r="AH37" s="27"/>
      <c r="AI37" s="25"/>
      <c r="AJ37" s="25"/>
      <c r="AK37" s="55"/>
    </row>
    <row r="38" spans="1:37" ht="15.75" thickBot="1">
      <c r="A38" s="3">
        <v>85</v>
      </c>
      <c r="B38" s="4">
        <v>1</v>
      </c>
      <c r="C38" s="4">
        <v>2</v>
      </c>
      <c r="D38" s="4">
        <v>0</v>
      </c>
      <c r="F38" s="3">
        <v>85</v>
      </c>
      <c r="G38" s="4">
        <v>6</v>
      </c>
      <c r="H38" s="4">
        <v>2</v>
      </c>
      <c r="I38" s="4">
        <v>0</v>
      </c>
      <c r="K38" s="3">
        <v>85</v>
      </c>
      <c r="L38" s="4">
        <v>4</v>
      </c>
      <c r="M38" s="4">
        <v>1</v>
      </c>
      <c r="N38" s="4">
        <v>0</v>
      </c>
      <c r="P38" s="3">
        <v>85</v>
      </c>
      <c r="Q38" s="4">
        <v>1</v>
      </c>
      <c r="R38" s="4">
        <v>1</v>
      </c>
      <c r="S38" s="4">
        <v>0</v>
      </c>
      <c r="U38" s="3">
        <v>85</v>
      </c>
      <c r="V38" s="4">
        <v>0</v>
      </c>
      <c r="W38" s="4">
        <v>4</v>
      </c>
      <c r="X38" s="4">
        <v>0</v>
      </c>
      <c r="Y38" s="4"/>
      <c r="Z38" s="40">
        <v>85</v>
      </c>
      <c r="AA38" s="36"/>
      <c r="AB38" s="25">
        <f t="shared" si="0"/>
        <v>12</v>
      </c>
      <c r="AC38" s="25">
        <f t="shared" si="1"/>
        <v>10</v>
      </c>
      <c r="AD38" s="25">
        <f t="shared" si="2"/>
        <v>0</v>
      </c>
      <c r="AE38" s="27">
        <f t="shared" si="3"/>
        <v>22</v>
      </c>
      <c r="AF38" s="37">
        <f t="shared" si="4"/>
        <v>0.6926952141057934</v>
      </c>
      <c r="AH38" s="52"/>
      <c r="AI38" s="44"/>
      <c r="AJ38" s="44"/>
      <c r="AK38" s="50"/>
    </row>
    <row r="39" spans="1:32" ht="15.75" thickBot="1">
      <c r="A39" s="5" t="s">
        <v>8</v>
      </c>
      <c r="B39" s="6">
        <f>SUM(B3:B38)</f>
        <v>332</v>
      </c>
      <c r="C39" s="6">
        <f>SUM(C3:C38)</f>
        <v>155</v>
      </c>
      <c r="D39" s="6">
        <f>SUM(D3:D38)</f>
        <v>0</v>
      </c>
      <c r="E39" s="6"/>
      <c r="F39" s="5"/>
      <c r="G39" s="6">
        <f>SUM(G3:G38)</f>
        <v>603</v>
      </c>
      <c r="H39" s="6">
        <f>SUM(H3:H38)</f>
        <v>229</v>
      </c>
      <c r="I39" s="6">
        <f>SUM(I3:I38)</f>
        <v>58</v>
      </c>
      <c r="J39" s="6"/>
      <c r="K39" s="5"/>
      <c r="L39" s="6">
        <f>SUM(L3:L38)</f>
        <v>701</v>
      </c>
      <c r="M39" s="6">
        <f>SUM(M3:M38)</f>
        <v>91</v>
      </c>
      <c r="N39" s="6">
        <f>SUM(N3:N38)</f>
        <v>0</v>
      </c>
      <c r="O39" s="6"/>
      <c r="P39" s="5"/>
      <c r="Q39" s="6">
        <f>SUM(Q3:Q38)</f>
        <v>244</v>
      </c>
      <c r="R39" s="6">
        <f>SUM(R3:R38)</f>
        <v>240</v>
      </c>
      <c r="S39" s="6">
        <f>SUM(S3:S38)</f>
        <v>36</v>
      </c>
      <c r="T39" s="6"/>
      <c r="U39" s="5"/>
      <c r="V39" s="6">
        <f>SUM(V3:V38)</f>
        <v>236</v>
      </c>
      <c r="W39" s="6">
        <f>SUM(W3:W38)</f>
        <v>249</v>
      </c>
      <c r="X39" s="11">
        <f>SUM(X3:X38)</f>
        <v>2</v>
      </c>
      <c r="Y39" s="12"/>
      <c r="Z39" s="12"/>
      <c r="AA39" s="38"/>
      <c r="AB39" s="31">
        <f>SUM(AB3:AB38)</f>
        <v>2116</v>
      </c>
      <c r="AC39" s="31">
        <f>SUM(AC3:AC38)</f>
        <v>964</v>
      </c>
      <c r="AD39" s="31">
        <f>SUM(AD3:AD38)</f>
        <v>96</v>
      </c>
      <c r="AE39" s="39">
        <f>SUM(AE3:AE38)</f>
        <v>3176</v>
      </c>
      <c r="AF39" s="30">
        <f t="shared" si="4"/>
        <v>100</v>
      </c>
    </row>
    <row r="40" spans="1:28" ht="15.75" thickTop="1">
      <c r="A40" s="7" t="s">
        <v>9</v>
      </c>
      <c r="AB40" s="13"/>
    </row>
    <row r="41" ht="15">
      <c r="A41" s="7" t="s">
        <v>10</v>
      </c>
    </row>
  </sheetData>
  <sheetProtection/>
  <printOptions/>
  <pageMargins left="0.5" right="0.5" top="0.5" bottom="0.25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Centers for Disease Control &amp; Prevention</dc:creator>
  <cp:keywords/>
  <dc:description/>
  <cp:lastModifiedBy>Norma Erickson</cp:lastModifiedBy>
  <dcterms:created xsi:type="dcterms:W3CDTF">2011-08-08T19:17:43Z</dcterms:created>
  <dcterms:modified xsi:type="dcterms:W3CDTF">2013-06-24T05:01:36Z</dcterms:modified>
  <cp:category/>
  <cp:version/>
  <cp:contentType/>
  <cp:contentStatus/>
</cp:coreProperties>
</file>